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320" windowHeight="12945" activeTab="1"/>
  </bookViews>
  <sheets>
    <sheet name="Current Models" sheetId="1" r:id="rId1"/>
    <sheet name="All data figure" sheetId="2" r:id="rId2"/>
    <sheet name="Scen B vs Lindzen" sheetId="3" r:id="rId3"/>
    <sheet name="scen_ABC_temp_data" sheetId="4" r:id="rId4"/>
  </sheets>
  <definedNames/>
  <calcPr fullCalcOnLoad="1"/>
</workbook>
</file>

<file path=xl/sharedStrings.xml><?xml version="1.0" encoding="utf-8"?>
<sst xmlns="http://schemas.openxmlformats.org/spreadsheetml/2006/main" count="16" uniqueCount="14">
  <si>
    <t>year</t>
  </si>
  <si>
    <t>Scenario_A</t>
  </si>
  <si>
    <t>Scenario_B</t>
  </si>
  <si>
    <t>Scenario_C</t>
  </si>
  <si>
    <t>GISS LOTI</t>
  </si>
  <si>
    <t>GISS Land</t>
  </si>
  <si>
    <t>GISS Avg</t>
  </si>
  <si>
    <t>Random</t>
  </si>
  <si>
    <t>CO2</t>
  </si>
  <si>
    <t>Lindzen 1</t>
  </si>
  <si>
    <t>Lindzen 2</t>
  </si>
  <si>
    <t>Adjusted Scenario_B</t>
  </si>
  <si>
    <t>Adjusted Lindzen</t>
  </si>
  <si>
    <t>GISS Forcing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</si>
</sst>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.5"/>
      <color indexed="8"/>
      <name val="Arial"/>
      <family val="0"/>
    </font>
    <font>
      <sz val="18.75"/>
      <color indexed="8"/>
      <name val="Arial"/>
      <family val="0"/>
    </font>
    <font>
      <sz val="10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sz val="19.5"/>
      <color indexed="8"/>
      <name val="Arial"/>
      <family val="0"/>
    </font>
    <font>
      <sz val="18"/>
      <color indexed="8"/>
      <name val="Arial"/>
      <family val="0"/>
    </font>
    <font>
      <sz val="12.85"/>
      <color indexed="8"/>
      <name val="Arial"/>
      <family val="0"/>
    </font>
    <font>
      <sz val="20.25"/>
      <color indexed="8"/>
      <name val="Arial"/>
      <family val="0"/>
    </font>
    <font>
      <sz val="18.25"/>
      <color indexed="8"/>
      <name val="Arial"/>
      <family val="0"/>
    </font>
    <font>
      <b/>
      <sz val="22"/>
      <color indexed="8"/>
      <name val="Arial"/>
      <family val="0"/>
    </font>
    <font>
      <sz val="18.4"/>
      <color indexed="8"/>
      <name val="Arial"/>
      <family val="0"/>
    </font>
    <font>
      <b/>
      <sz val="28"/>
      <color indexed="10"/>
      <name val="Arial"/>
      <family val="0"/>
    </font>
    <font>
      <b/>
      <sz val="28"/>
      <color indexed="8"/>
      <name val="Arial"/>
      <family val="0"/>
    </font>
    <font>
      <b/>
      <sz val="28"/>
      <color indexed="12"/>
      <name val="Arial"/>
      <family val="0"/>
    </font>
    <font>
      <b/>
      <sz val="18.75"/>
      <color indexed="10"/>
      <name val="Arial"/>
      <family val="0"/>
    </font>
    <font>
      <b/>
      <sz val="18.75"/>
      <color indexed="12"/>
      <name val="Arial"/>
      <family val="0"/>
    </font>
    <font>
      <b/>
      <sz val="18.7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3°C Climate Sensitivity
</a:t>
            </a:r>
          </a:p>
        </c:rich>
      </c:tx>
      <c:layout>
        <c:manualLayout>
          <c:xMode val="factor"/>
          <c:yMode val="factor"/>
          <c:x val="0.021"/>
          <c:y val="0.05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1375"/>
          <c:w val="0.9335"/>
          <c:h val="0.824"/>
        </c:manualLayout>
      </c:layout>
      <c:lineChart>
        <c:grouping val="standard"/>
        <c:varyColors val="0"/>
        <c:ser>
          <c:idx val="0"/>
          <c:order val="0"/>
          <c:tx>
            <c:v>Adjusted Projection Using IPCC Sensitivity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scen_ABC_temp_data!$A$2:$A$63</c:f>
              <c:numCache>
                <c:ptCount val="62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</c:numCache>
            </c:numRef>
          </c:cat>
          <c:val>
            <c:numRef>
              <c:f>scen_ABC_temp_data!$L$2:$L$63</c:f>
              <c:numCache>
                <c:ptCount val="62"/>
                <c:pt idx="0">
                  <c:v>-0.018</c:v>
                </c:pt>
                <c:pt idx="1">
                  <c:v>-0.065</c:v>
                </c:pt>
                <c:pt idx="2">
                  <c:v>0.061</c:v>
                </c:pt>
                <c:pt idx="3">
                  <c:v>0.035</c:v>
                </c:pt>
                <c:pt idx="4">
                  <c:v>0.029</c:v>
                </c:pt>
                <c:pt idx="5">
                  <c:v>-0.067</c:v>
                </c:pt>
                <c:pt idx="6">
                  <c:v>-0.161</c:v>
                </c:pt>
                <c:pt idx="7">
                  <c:v>-0.165</c:v>
                </c:pt>
                <c:pt idx="8">
                  <c:v>-0.132</c:v>
                </c:pt>
                <c:pt idx="9">
                  <c:v>-0.082</c:v>
                </c:pt>
                <c:pt idx="10">
                  <c:v>-0.071</c:v>
                </c:pt>
                <c:pt idx="11">
                  <c:v>-0.106</c:v>
                </c:pt>
                <c:pt idx="12">
                  <c:v>0.055</c:v>
                </c:pt>
                <c:pt idx="13">
                  <c:v>-0.047</c:v>
                </c:pt>
                <c:pt idx="14">
                  <c:v>0.082</c:v>
                </c:pt>
                <c:pt idx="15">
                  <c:v>0.203</c:v>
                </c:pt>
                <c:pt idx="16">
                  <c:v>0.129</c:v>
                </c:pt>
                <c:pt idx="17">
                  <c:v>0.094</c:v>
                </c:pt>
                <c:pt idx="18">
                  <c:v>0.109</c:v>
                </c:pt>
                <c:pt idx="19">
                  <c:v>0.116</c:v>
                </c:pt>
                <c:pt idx="20">
                  <c:v>0.059</c:v>
                </c:pt>
                <c:pt idx="21">
                  <c:v>0.121</c:v>
                </c:pt>
                <c:pt idx="22">
                  <c:v>0.147</c:v>
                </c:pt>
                <c:pt idx="23">
                  <c:v>0.115</c:v>
                </c:pt>
                <c:pt idx="24">
                  <c:v>0.109</c:v>
                </c:pt>
                <c:pt idx="25">
                  <c:v>-0.055</c:v>
                </c:pt>
                <c:pt idx="26">
                  <c:v>0.033071428571428564</c:v>
                </c:pt>
                <c:pt idx="27">
                  <c:v>0.10892857142857143</c:v>
                </c:pt>
                <c:pt idx="28">
                  <c:v>0.15457142857142855</c:v>
                </c:pt>
                <c:pt idx="29">
                  <c:v>0.16807142857142854</c:v>
                </c:pt>
                <c:pt idx="30">
                  <c:v>0.21499999999999997</c:v>
                </c:pt>
                <c:pt idx="31">
                  <c:v>0.23750000000000004</c:v>
                </c:pt>
                <c:pt idx="32">
                  <c:v>0.26</c:v>
                </c:pt>
                <c:pt idx="33">
                  <c:v>0.24135714285714288</c:v>
                </c:pt>
                <c:pt idx="34">
                  <c:v>0.2754285714285714</c:v>
                </c:pt>
                <c:pt idx="35">
                  <c:v>0.26771428571428574</c:v>
                </c:pt>
                <c:pt idx="36">
                  <c:v>0.24135714285714288</c:v>
                </c:pt>
                <c:pt idx="37">
                  <c:v>0.24521428571428566</c:v>
                </c:pt>
                <c:pt idx="38">
                  <c:v>0.15778571428571428</c:v>
                </c:pt>
                <c:pt idx="39">
                  <c:v>0.18414285714285714</c:v>
                </c:pt>
                <c:pt idx="40">
                  <c:v>0.2400714285714286</c:v>
                </c:pt>
                <c:pt idx="41">
                  <c:v>0.32492857142857146</c:v>
                </c:pt>
                <c:pt idx="42">
                  <c:v>0.3435714285714286</c:v>
                </c:pt>
                <c:pt idx="43">
                  <c:v>0.39628571428571424</c:v>
                </c:pt>
                <c:pt idx="44">
                  <c:v>0.37378571428571433</c:v>
                </c:pt>
                <c:pt idx="45">
                  <c:v>0.4207142857142858</c:v>
                </c:pt>
                <c:pt idx="46">
                  <c:v>0.45221428571428574</c:v>
                </c:pt>
                <c:pt idx="47">
                  <c:v>0.4265</c:v>
                </c:pt>
                <c:pt idx="48">
                  <c:v>0.5171428571428571</c:v>
                </c:pt>
                <c:pt idx="49">
                  <c:v>0.5062142857142856</c:v>
                </c:pt>
                <c:pt idx="50">
                  <c:v>0.5209999999999999</c:v>
                </c:pt>
                <c:pt idx="51">
                  <c:v>0.5415714285714286</c:v>
                </c:pt>
                <c:pt idx="52">
                  <c:v>0.6457142857142856</c:v>
                </c:pt>
                <c:pt idx="53">
                  <c:v>0.6045714285714285</c:v>
                </c:pt>
                <c:pt idx="54">
                  <c:v>0.6649999999999999</c:v>
                </c:pt>
                <c:pt idx="55">
                  <c:v>0.6547142857142856</c:v>
                </c:pt>
                <c:pt idx="56">
                  <c:v>0.6688571428571427</c:v>
                </c:pt>
                <c:pt idx="57">
                  <c:v>0.6232142857142856</c:v>
                </c:pt>
                <c:pt idx="58">
                  <c:v>0.5891428571428571</c:v>
                </c:pt>
                <c:pt idx="59">
                  <c:v>0.6611428571428569</c:v>
                </c:pt>
                <c:pt idx="60">
                  <c:v>0.7087142857142856</c:v>
                </c:pt>
                <c:pt idx="61">
                  <c:v>0.6900714285714287</c:v>
                </c:pt>
              </c:numCache>
            </c:numRef>
          </c:val>
          <c:smooth val="0"/>
        </c:ser>
        <c:ser>
          <c:idx val="5"/>
          <c:order val="1"/>
          <c:tx>
            <c:v>Observed Temperature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scen_ABC_temp_data!$A$2:$A$63</c:f>
              <c:numCache>
                <c:ptCount val="62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</c:numCache>
            </c:numRef>
          </c:cat>
          <c:val>
            <c:numRef>
              <c:f>scen_ABC_temp_data!$H$2:$H$63</c:f>
              <c:numCache>
                <c:ptCount val="62"/>
                <c:pt idx="0">
                  <c:v>0.09</c:v>
                </c:pt>
                <c:pt idx="1">
                  <c:v>0.055</c:v>
                </c:pt>
                <c:pt idx="2">
                  <c:v>-0.01</c:v>
                </c:pt>
                <c:pt idx="3">
                  <c:v>0.08</c:v>
                </c:pt>
                <c:pt idx="4">
                  <c:v>0.04</c:v>
                </c:pt>
                <c:pt idx="5">
                  <c:v>0.055</c:v>
                </c:pt>
                <c:pt idx="6">
                  <c:v>-0.22999999999999998</c:v>
                </c:pt>
                <c:pt idx="7">
                  <c:v>-0.13</c:v>
                </c:pt>
                <c:pt idx="8">
                  <c:v>-0.05</c:v>
                </c:pt>
                <c:pt idx="9">
                  <c:v>-0.015</c:v>
                </c:pt>
                <c:pt idx="10">
                  <c:v>-0.065</c:v>
                </c:pt>
                <c:pt idx="11">
                  <c:v>0.04</c:v>
                </c:pt>
                <c:pt idx="12">
                  <c:v>0.04</c:v>
                </c:pt>
                <c:pt idx="13">
                  <c:v>-0.10500000000000001</c:v>
                </c:pt>
                <c:pt idx="14">
                  <c:v>-0.03</c:v>
                </c:pt>
                <c:pt idx="15">
                  <c:v>0.165</c:v>
                </c:pt>
                <c:pt idx="16">
                  <c:v>-0.07500000000000001</c:v>
                </c:pt>
                <c:pt idx="17">
                  <c:v>-0.035</c:v>
                </c:pt>
                <c:pt idx="18">
                  <c:v>-0.195</c:v>
                </c:pt>
                <c:pt idx="19">
                  <c:v>0.135</c:v>
                </c:pt>
                <c:pt idx="20">
                  <c:v>0.034999999999999996</c:v>
                </c:pt>
                <c:pt idx="21">
                  <c:v>0.10500000000000001</c:v>
                </c:pt>
                <c:pt idx="22">
                  <c:v>0.23500000000000001</c:v>
                </c:pt>
                <c:pt idx="23">
                  <c:v>0.32</c:v>
                </c:pt>
                <c:pt idx="24">
                  <c:v>0.05</c:v>
                </c:pt>
                <c:pt idx="25">
                  <c:v>0.28</c:v>
                </c:pt>
                <c:pt idx="26">
                  <c:v>0.11</c:v>
                </c:pt>
                <c:pt idx="27">
                  <c:v>0.075</c:v>
                </c:pt>
                <c:pt idx="28">
                  <c:v>0.15</c:v>
                </c:pt>
                <c:pt idx="29">
                  <c:v>0.30500000000000005</c:v>
                </c:pt>
                <c:pt idx="30">
                  <c:v>0.36</c:v>
                </c:pt>
                <c:pt idx="31">
                  <c:v>0.23</c:v>
                </c:pt>
                <c:pt idx="32">
                  <c:v>0.41000000000000003</c:v>
                </c:pt>
                <c:pt idx="33">
                  <c:v>0.385</c:v>
                </c:pt>
                <c:pt idx="34">
                  <c:v>0.135</c:v>
                </c:pt>
                <c:pt idx="35">
                  <c:v>0.15000000000000002</c:v>
                </c:pt>
                <c:pt idx="36">
                  <c:v>0.265</c:v>
                </c:pt>
                <c:pt idx="37">
                  <c:v>0.405</c:v>
                </c:pt>
                <c:pt idx="38">
                  <c:v>0.31999999999999995</c:v>
                </c:pt>
                <c:pt idx="39">
                  <c:v>0.385</c:v>
                </c:pt>
                <c:pt idx="40">
                  <c:v>0.63</c:v>
                </c:pt>
                <c:pt idx="41">
                  <c:v>0.37</c:v>
                </c:pt>
                <c:pt idx="42">
                  <c:v>0.37</c:v>
                </c:pt>
                <c:pt idx="43">
                  <c:v>0.51</c:v>
                </c:pt>
                <c:pt idx="44">
                  <c:v>0.6200000000000001</c:v>
                </c:pt>
                <c:pt idx="45">
                  <c:v>0.605</c:v>
                </c:pt>
                <c:pt idx="46">
                  <c:v>0.53</c:v>
                </c:pt>
                <c:pt idx="47">
                  <c:v>0.7050000000000001</c:v>
                </c:pt>
                <c:pt idx="48">
                  <c:v>0.605</c:v>
                </c:pt>
                <c:pt idx="49">
                  <c:v>0.665</c:v>
                </c:pt>
                <c:pt idx="50">
                  <c:v>0.495</c:v>
                </c:pt>
                <c:pt idx="51">
                  <c:v>0.6499999999999999</c:v>
                </c:pt>
                <c:pt idx="52">
                  <c:v>0.73</c:v>
                </c:pt>
              </c:numCache>
            </c:numRef>
          </c:val>
          <c:smooth val="0"/>
        </c:ser>
        <c:marker val="1"/>
        <c:axId val="8867247"/>
        <c:axId val="12696360"/>
      </c:lineChart>
      <c:catAx>
        <c:axId val="8867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50" b="0" i="0" u="none" baseline="0">
                <a:solidFill>
                  <a:srgbClr val="000000"/>
                </a:solidFill>
              </a:defRPr>
            </a:pPr>
          </a:p>
        </c:txPr>
        <c:crossAx val="12696360"/>
        <c:crossesAt val="-0.5"/>
        <c:auto val="1"/>
        <c:lblOffset val="100"/>
        <c:tickLblSkip val="10"/>
        <c:tickMarkSkip val="5"/>
        <c:noMultiLvlLbl val="0"/>
      </c:catAx>
      <c:valAx>
        <c:axId val="12696360"/>
        <c:scaling>
          <c:orientation val="minMax"/>
          <c:max val="1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Global Temperature Anomaly (°C)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50" b="0" i="0" u="none" baseline="0">
                <a:solidFill>
                  <a:srgbClr val="000000"/>
                </a:solidFill>
              </a:defRPr>
            </a:pPr>
          </a:p>
        </c:txPr>
        <c:crossAx val="8867247"/>
        <c:crossesAt val="1"/>
        <c:crossBetween val="between"/>
        <c:dispUnits/>
        <c:majorUnit val="0.5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05"/>
          <c:y val="0.21025"/>
          <c:w val="0.45675"/>
          <c:h val="0.10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Hansen 1988 vs Lindzen 1989</a:t>
            </a:r>
          </a:p>
        </c:rich>
      </c:tx>
      <c:layout>
        <c:manualLayout>
          <c:xMode val="factor"/>
          <c:yMode val="factor"/>
          <c:x val="0.116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034"/>
          <c:w val="0.92725"/>
          <c:h val="0.89875"/>
        </c:manualLayout>
      </c:layout>
      <c:lineChart>
        <c:grouping val="standard"/>
        <c:varyColors val="0"/>
        <c:ser>
          <c:idx val="0"/>
          <c:order val="0"/>
          <c:tx>
            <c:v>Hansen Scenario 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scen_ABC_temp_data!$A$2:$A$63</c:f>
              <c:numCache>
                <c:ptCount val="62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</c:numCache>
            </c:numRef>
          </c:cat>
          <c:val>
            <c:numRef>
              <c:f>scen_ABC_temp_data!$B$2:$B$63</c:f>
              <c:numCache>
                <c:ptCount val="62"/>
                <c:pt idx="0">
                  <c:v>-0.035</c:v>
                </c:pt>
                <c:pt idx="1">
                  <c:v>-0.004</c:v>
                </c:pt>
                <c:pt idx="2">
                  <c:v>-0.015</c:v>
                </c:pt>
                <c:pt idx="3">
                  <c:v>0</c:v>
                </c:pt>
                <c:pt idx="4">
                  <c:v>-0.002</c:v>
                </c:pt>
                <c:pt idx="5">
                  <c:v>-0.109</c:v>
                </c:pt>
                <c:pt idx="6">
                  <c:v>-0.161</c:v>
                </c:pt>
                <c:pt idx="7">
                  <c:v>-0.102</c:v>
                </c:pt>
                <c:pt idx="8">
                  <c:v>-0.047</c:v>
                </c:pt>
                <c:pt idx="9">
                  <c:v>-0.029</c:v>
                </c:pt>
                <c:pt idx="10">
                  <c:v>0</c:v>
                </c:pt>
                <c:pt idx="11">
                  <c:v>-0.074</c:v>
                </c:pt>
                <c:pt idx="12">
                  <c:v>0.02</c:v>
                </c:pt>
                <c:pt idx="13">
                  <c:v>0.048</c:v>
                </c:pt>
                <c:pt idx="14">
                  <c:v>0.135</c:v>
                </c:pt>
                <c:pt idx="15">
                  <c:v>0.176</c:v>
                </c:pt>
                <c:pt idx="16">
                  <c:v>0.2</c:v>
                </c:pt>
                <c:pt idx="17">
                  <c:v>0.064</c:v>
                </c:pt>
                <c:pt idx="18">
                  <c:v>0.218</c:v>
                </c:pt>
                <c:pt idx="19">
                  <c:v>0.133</c:v>
                </c:pt>
                <c:pt idx="20">
                  <c:v>0.2</c:v>
                </c:pt>
                <c:pt idx="21">
                  <c:v>0.253</c:v>
                </c:pt>
                <c:pt idx="22">
                  <c:v>0.324</c:v>
                </c:pt>
                <c:pt idx="23">
                  <c:v>0.376</c:v>
                </c:pt>
                <c:pt idx="24">
                  <c:v>0.3</c:v>
                </c:pt>
                <c:pt idx="25">
                  <c:v>0.094</c:v>
                </c:pt>
                <c:pt idx="26">
                  <c:v>0.067</c:v>
                </c:pt>
                <c:pt idx="27">
                  <c:v>0.212</c:v>
                </c:pt>
                <c:pt idx="28">
                  <c:v>0.276</c:v>
                </c:pt>
                <c:pt idx="29">
                  <c:v>0.412</c:v>
                </c:pt>
                <c:pt idx="30">
                  <c:v>0.447</c:v>
                </c:pt>
                <c:pt idx="31">
                  <c:v>0.429</c:v>
                </c:pt>
                <c:pt idx="32">
                  <c:v>0.508</c:v>
                </c:pt>
                <c:pt idx="33">
                  <c:v>0.506</c:v>
                </c:pt>
                <c:pt idx="34">
                  <c:v>0.518</c:v>
                </c:pt>
                <c:pt idx="35">
                  <c:v>0.647</c:v>
                </c:pt>
                <c:pt idx="36">
                  <c:v>0.688</c:v>
                </c:pt>
                <c:pt idx="37">
                  <c:v>0.705</c:v>
                </c:pt>
                <c:pt idx="38">
                  <c:v>0.859</c:v>
                </c:pt>
                <c:pt idx="39">
                  <c:v>0.865</c:v>
                </c:pt>
                <c:pt idx="40">
                  <c:v>0.918</c:v>
                </c:pt>
                <c:pt idx="41">
                  <c:v>0.906</c:v>
                </c:pt>
                <c:pt idx="42">
                  <c:v>0.812</c:v>
                </c:pt>
                <c:pt idx="43">
                  <c:v>0.859</c:v>
                </c:pt>
                <c:pt idx="44">
                  <c:v>0.953</c:v>
                </c:pt>
                <c:pt idx="45">
                  <c:v>0.906</c:v>
                </c:pt>
                <c:pt idx="46">
                  <c:v>0.965</c:v>
                </c:pt>
                <c:pt idx="47">
                  <c:v>1.034</c:v>
                </c:pt>
                <c:pt idx="48">
                  <c:v>1.021</c:v>
                </c:pt>
                <c:pt idx="49">
                  <c:v>0.941</c:v>
                </c:pt>
                <c:pt idx="50">
                  <c:v>0.965</c:v>
                </c:pt>
                <c:pt idx="51">
                  <c:v>1.129</c:v>
                </c:pt>
                <c:pt idx="52">
                  <c:v>1.121</c:v>
                </c:pt>
                <c:pt idx="53">
                  <c:v>1.127</c:v>
                </c:pt>
                <c:pt idx="54">
                  <c:v>1.176</c:v>
                </c:pt>
                <c:pt idx="55">
                  <c:v>1.224</c:v>
                </c:pt>
                <c:pt idx="56">
                  <c:v>1.318</c:v>
                </c:pt>
                <c:pt idx="57">
                  <c:v>1.262</c:v>
                </c:pt>
                <c:pt idx="58">
                  <c:v>1.391</c:v>
                </c:pt>
                <c:pt idx="59">
                  <c:v>1.359</c:v>
                </c:pt>
                <c:pt idx="60">
                  <c:v>1.306</c:v>
                </c:pt>
                <c:pt idx="61">
                  <c:v>1.565</c:v>
                </c:pt>
              </c:numCache>
            </c:numRef>
          </c:val>
          <c:smooth val="0"/>
        </c:ser>
        <c:ser>
          <c:idx val="1"/>
          <c:order val="1"/>
          <c:tx>
            <c:v>Hansen Scenario B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scen_ABC_temp_data!$A$2:$A$63</c:f>
              <c:numCache>
                <c:ptCount val="62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</c:numCache>
            </c:numRef>
          </c:cat>
          <c:val>
            <c:numRef>
              <c:f>scen_ABC_temp_data!$C$2:$C$63</c:f>
              <c:numCache>
                <c:ptCount val="62"/>
                <c:pt idx="0">
                  <c:v>-0.018</c:v>
                </c:pt>
                <c:pt idx="1">
                  <c:v>-0.065</c:v>
                </c:pt>
                <c:pt idx="2">
                  <c:v>0.061</c:v>
                </c:pt>
                <c:pt idx="3">
                  <c:v>0.035</c:v>
                </c:pt>
                <c:pt idx="4">
                  <c:v>0.029</c:v>
                </c:pt>
                <c:pt idx="5">
                  <c:v>-0.067</c:v>
                </c:pt>
                <c:pt idx="6">
                  <c:v>-0.161</c:v>
                </c:pt>
                <c:pt idx="7">
                  <c:v>-0.165</c:v>
                </c:pt>
                <c:pt idx="8">
                  <c:v>-0.132</c:v>
                </c:pt>
                <c:pt idx="9">
                  <c:v>-0.082</c:v>
                </c:pt>
                <c:pt idx="10">
                  <c:v>-0.071</c:v>
                </c:pt>
                <c:pt idx="11">
                  <c:v>-0.106</c:v>
                </c:pt>
                <c:pt idx="12">
                  <c:v>0.055</c:v>
                </c:pt>
                <c:pt idx="13">
                  <c:v>-0.047</c:v>
                </c:pt>
                <c:pt idx="14">
                  <c:v>0.082</c:v>
                </c:pt>
                <c:pt idx="15">
                  <c:v>0.203</c:v>
                </c:pt>
                <c:pt idx="16">
                  <c:v>0.129</c:v>
                </c:pt>
                <c:pt idx="17">
                  <c:v>0.094</c:v>
                </c:pt>
                <c:pt idx="18">
                  <c:v>0.109</c:v>
                </c:pt>
                <c:pt idx="19">
                  <c:v>0.116</c:v>
                </c:pt>
                <c:pt idx="20">
                  <c:v>0.059</c:v>
                </c:pt>
                <c:pt idx="21">
                  <c:v>0.121</c:v>
                </c:pt>
                <c:pt idx="22">
                  <c:v>0.147</c:v>
                </c:pt>
                <c:pt idx="23">
                  <c:v>0.115</c:v>
                </c:pt>
                <c:pt idx="24">
                  <c:v>0.109</c:v>
                </c:pt>
                <c:pt idx="25">
                  <c:v>-0.055</c:v>
                </c:pt>
                <c:pt idx="26">
                  <c:v>0.082</c:v>
                </c:pt>
                <c:pt idx="27">
                  <c:v>0.2</c:v>
                </c:pt>
                <c:pt idx="28">
                  <c:v>0.271</c:v>
                </c:pt>
                <c:pt idx="29">
                  <c:v>0.292</c:v>
                </c:pt>
                <c:pt idx="30">
                  <c:v>0.365</c:v>
                </c:pt>
                <c:pt idx="31">
                  <c:v>0.4</c:v>
                </c:pt>
                <c:pt idx="32">
                  <c:v>0.435</c:v>
                </c:pt>
                <c:pt idx="33">
                  <c:v>0.406</c:v>
                </c:pt>
                <c:pt idx="34">
                  <c:v>0.459</c:v>
                </c:pt>
                <c:pt idx="35">
                  <c:v>0.447</c:v>
                </c:pt>
                <c:pt idx="36">
                  <c:v>0.406</c:v>
                </c:pt>
                <c:pt idx="37">
                  <c:v>0.412</c:v>
                </c:pt>
                <c:pt idx="38">
                  <c:v>0.276</c:v>
                </c:pt>
                <c:pt idx="39">
                  <c:v>0.317</c:v>
                </c:pt>
                <c:pt idx="40">
                  <c:v>0.404</c:v>
                </c:pt>
                <c:pt idx="41">
                  <c:v>0.536</c:v>
                </c:pt>
                <c:pt idx="42">
                  <c:v>0.565</c:v>
                </c:pt>
                <c:pt idx="43">
                  <c:v>0.647</c:v>
                </c:pt>
                <c:pt idx="44">
                  <c:v>0.612</c:v>
                </c:pt>
                <c:pt idx="45">
                  <c:v>0.685</c:v>
                </c:pt>
                <c:pt idx="46">
                  <c:v>0.734</c:v>
                </c:pt>
                <c:pt idx="47">
                  <c:v>0.694</c:v>
                </c:pt>
                <c:pt idx="48">
                  <c:v>0.835</c:v>
                </c:pt>
                <c:pt idx="49">
                  <c:v>0.818</c:v>
                </c:pt>
                <c:pt idx="50">
                  <c:v>0.841</c:v>
                </c:pt>
                <c:pt idx="51">
                  <c:v>0.873</c:v>
                </c:pt>
                <c:pt idx="52">
                  <c:v>1.035</c:v>
                </c:pt>
                <c:pt idx="53">
                  <c:v>0.971</c:v>
                </c:pt>
                <c:pt idx="54">
                  <c:v>1.065</c:v>
                </c:pt>
                <c:pt idx="55">
                  <c:v>1.049</c:v>
                </c:pt>
                <c:pt idx="56">
                  <c:v>1.071</c:v>
                </c:pt>
                <c:pt idx="57">
                  <c:v>1</c:v>
                </c:pt>
                <c:pt idx="58">
                  <c:v>0.947</c:v>
                </c:pt>
                <c:pt idx="59">
                  <c:v>1.059</c:v>
                </c:pt>
                <c:pt idx="60">
                  <c:v>1.133</c:v>
                </c:pt>
                <c:pt idx="61">
                  <c:v>1.104</c:v>
                </c:pt>
              </c:numCache>
            </c:numRef>
          </c:val>
          <c:smooth val="0"/>
        </c:ser>
        <c:ser>
          <c:idx val="2"/>
          <c:order val="2"/>
          <c:tx>
            <c:v>Hansen Scenario C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cat>
            <c:numRef>
              <c:f>scen_ABC_temp_data!$A$2:$A$63</c:f>
              <c:numCache>
                <c:ptCount val="62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</c:numCache>
            </c:numRef>
          </c:cat>
          <c:val>
            <c:numRef>
              <c:f>scen_ABC_temp_data!$D$2:$D$63</c:f>
              <c:numCache>
                <c:ptCount val="62"/>
                <c:pt idx="0">
                  <c:v>-0.018</c:v>
                </c:pt>
                <c:pt idx="1">
                  <c:v>-0.065</c:v>
                </c:pt>
                <c:pt idx="2">
                  <c:v>0.061</c:v>
                </c:pt>
                <c:pt idx="3">
                  <c:v>0.035</c:v>
                </c:pt>
                <c:pt idx="4">
                  <c:v>0.029</c:v>
                </c:pt>
                <c:pt idx="5">
                  <c:v>-0.067</c:v>
                </c:pt>
                <c:pt idx="6">
                  <c:v>-0.161</c:v>
                </c:pt>
                <c:pt idx="7">
                  <c:v>-0.165</c:v>
                </c:pt>
                <c:pt idx="8">
                  <c:v>-0.132</c:v>
                </c:pt>
                <c:pt idx="9">
                  <c:v>-0.082</c:v>
                </c:pt>
                <c:pt idx="10">
                  <c:v>-0.071</c:v>
                </c:pt>
                <c:pt idx="11">
                  <c:v>-0.106</c:v>
                </c:pt>
                <c:pt idx="12">
                  <c:v>0.055</c:v>
                </c:pt>
                <c:pt idx="13">
                  <c:v>-0.047</c:v>
                </c:pt>
                <c:pt idx="14">
                  <c:v>0.082</c:v>
                </c:pt>
                <c:pt idx="15">
                  <c:v>0.203</c:v>
                </c:pt>
                <c:pt idx="16">
                  <c:v>0.129</c:v>
                </c:pt>
                <c:pt idx="17">
                  <c:v>0.094</c:v>
                </c:pt>
                <c:pt idx="18">
                  <c:v>0.109</c:v>
                </c:pt>
                <c:pt idx="19">
                  <c:v>0.116</c:v>
                </c:pt>
                <c:pt idx="20">
                  <c:v>0.059</c:v>
                </c:pt>
                <c:pt idx="21">
                  <c:v>0.121</c:v>
                </c:pt>
                <c:pt idx="22">
                  <c:v>0.064</c:v>
                </c:pt>
                <c:pt idx="23">
                  <c:v>0.147</c:v>
                </c:pt>
                <c:pt idx="24">
                  <c:v>0.109</c:v>
                </c:pt>
                <c:pt idx="25">
                  <c:v>-0.149</c:v>
                </c:pt>
                <c:pt idx="26">
                  <c:v>0.053</c:v>
                </c:pt>
                <c:pt idx="27">
                  <c:v>0.057</c:v>
                </c:pt>
                <c:pt idx="28">
                  <c:v>0.14</c:v>
                </c:pt>
                <c:pt idx="29">
                  <c:v>0.131</c:v>
                </c:pt>
                <c:pt idx="30">
                  <c:v>0.247</c:v>
                </c:pt>
                <c:pt idx="31">
                  <c:v>0.324</c:v>
                </c:pt>
                <c:pt idx="32">
                  <c:v>0.318</c:v>
                </c:pt>
                <c:pt idx="33">
                  <c:v>0.355</c:v>
                </c:pt>
                <c:pt idx="34">
                  <c:v>0.355</c:v>
                </c:pt>
                <c:pt idx="35">
                  <c:v>0.341</c:v>
                </c:pt>
                <c:pt idx="36">
                  <c:v>0.471</c:v>
                </c:pt>
                <c:pt idx="37">
                  <c:v>0.327</c:v>
                </c:pt>
                <c:pt idx="38">
                  <c:v>0.218</c:v>
                </c:pt>
                <c:pt idx="39">
                  <c:v>0.385</c:v>
                </c:pt>
                <c:pt idx="40">
                  <c:v>0.4</c:v>
                </c:pt>
                <c:pt idx="41">
                  <c:v>0.447</c:v>
                </c:pt>
                <c:pt idx="42">
                  <c:v>0.541</c:v>
                </c:pt>
                <c:pt idx="43">
                  <c:v>0.506</c:v>
                </c:pt>
                <c:pt idx="44">
                  <c:v>0.566</c:v>
                </c:pt>
                <c:pt idx="45">
                  <c:v>0.539</c:v>
                </c:pt>
                <c:pt idx="46">
                  <c:v>0.496</c:v>
                </c:pt>
                <c:pt idx="47">
                  <c:v>0.648</c:v>
                </c:pt>
                <c:pt idx="48">
                  <c:v>0.692</c:v>
                </c:pt>
                <c:pt idx="49">
                  <c:v>0.656</c:v>
                </c:pt>
                <c:pt idx="50">
                  <c:v>0.656</c:v>
                </c:pt>
                <c:pt idx="51">
                  <c:v>0.646</c:v>
                </c:pt>
                <c:pt idx="52">
                  <c:v>0.632</c:v>
                </c:pt>
                <c:pt idx="53">
                  <c:v>0.588</c:v>
                </c:pt>
                <c:pt idx="54">
                  <c:v>0.604</c:v>
                </c:pt>
                <c:pt idx="55">
                  <c:v>0.535</c:v>
                </c:pt>
                <c:pt idx="56">
                  <c:v>0.68</c:v>
                </c:pt>
                <c:pt idx="57">
                  <c:v>0.647</c:v>
                </c:pt>
                <c:pt idx="58">
                  <c:v>0.453</c:v>
                </c:pt>
                <c:pt idx="59">
                  <c:v>0.526</c:v>
                </c:pt>
                <c:pt idx="60">
                  <c:v>0.573</c:v>
                </c:pt>
                <c:pt idx="61">
                  <c:v>0.606</c:v>
                </c:pt>
              </c:numCache>
            </c:numRef>
          </c:val>
          <c:smooth val="0"/>
        </c:ser>
        <c:ser>
          <c:idx val="3"/>
          <c:order val="3"/>
          <c:tx>
            <c:v>Hansen Adjusted Scenario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scen_ABC_temp_data!$A$2:$A$63</c:f>
              <c:numCache>
                <c:ptCount val="62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</c:numCache>
            </c:numRef>
          </c:cat>
          <c:val>
            <c:numRef>
              <c:f>scen_ABC_temp_data!$E$2:$E$63</c:f>
              <c:numCache>
                <c:ptCount val="62"/>
                <c:pt idx="0">
                  <c:v>-0.018</c:v>
                </c:pt>
                <c:pt idx="1">
                  <c:v>-0.065</c:v>
                </c:pt>
                <c:pt idx="2">
                  <c:v>0.061</c:v>
                </c:pt>
                <c:pt idx="3">
                  <c:v>0.035</c:v>
                </c:pt>
                <c:pt idx="4">
                  <c:v>0.029</c:v>
                </c:pt>
                <c:pt idx="5">
                  <c:v>-0.067</c:v>
                </c:pt>
                <c:pt idx="6">
                  <c:v>-0.161</c:v>
                </c:pt>
                <c:pt idx="7">
                  <c:v>-0.165</c:v>
                </c:pt>
                <c:pt idx="8">
                  <c:v>-0.132</c:v>
                </c:pt>
                <c:pt idx="9">
                  <c:v>-0.082</c:v>
                </c:pt>
                <c:pt idx="10">
                  <c:v>-0.071</c:v>
                </c:pt>
                <c:pt idx="11">
                  <c:v>-0.106</c:v>
                </c:pt>
                <c:pt idx="12">
                  <c:v>0.055</c:v>
                </c:pt>
                <c:pt idx="13">
                  <c:v>-0.047</c:v>
                </c:pt>
                <c:pt idx="14">
                  <c:v>0.082</c:v>
                </c:pt>
                <c:pt idx="15">
                  <c:v>0.203</c:v>
                </c:pt>
                <c:pt idx="16">
                  <c:v>0.129</c:v>
                </c:pt>
                <c:pt idx="17">
                  <c:v>0.094</c:v>
                </c:pt>
                <c:pt idx="18">
                  <c:v>0.109</c:v>
                </c:pt>
                <c:pt idx="19">
                  <c:v>0.116</c:v>
                </c:pt>
                <c:pt idx="20">
                  <c:v>0.059</c:v>
                </c:pt>
                <c:pt idx="21">
                  <c:v>0.121</c:v>
                </c:pt>
                <c:pt idx="22">
                  <c:v>0.147</c:v>
                </c:pt>
                <c:pt idx="23">
                  <c:v>0.115</c:v>
                </c:pt>
                <c:pt idx="24">
                  <c:v>0.109</c:v>
                </c:pt>
                <c:pt idx="25">
                  <c:v>-0.055</c:v>
                </c:pt>
                <c:pt idx="26">
                  <c:v>0.082</c:v>
                </c:pt>
                <c:pt idx="27">
                  <c:v>0.1882</c:v>
                </c:pt>
                <c:pt idx="28">
                  <c:v>0.2521</c:v>
                </c:pt>
                <c:pt idx="29">
                  <c:v>0.27099999999999996</c:v>
                </c:pt>
                <c:pt idx="30">
                  <c:v>0.3367</c:v>
                </c:pt>
                <c:pt idx="31">
                  <c:v>0.3682</c:v>
                </c:pt>
                <c:pt idx="32">
                  <c:v>0.3997</c:v>
                </c:pt>
                <c:pt idx="33">
                  <c:v>0.37360000000000004</c:v>
                </c:pt>
                <c:pt idx="34">
                  <c:v>0.4213</c:v>
                </c:pt>
                <c:pt idx="35">
                  <c:v>0.41050000000000003</c:v>
                </c:pt>
                <c:pt idx="36">
                  <c:v>0.37360000000000004</c:v>
                </c:pt>
                <c:pt idx="37">
                  <c:v>0.379</c:v>
                </c:pt>
                <c:pt idx="38">
                  <c:v>0.2566</c:v>
                </c:pt>
                <c:pt idx="39">
                  <c:v>0.2935</c:v>
                </c:pt>
                <c:pt idx="40">
                  <c:v>0.3718</c:v>
                </c:pt>
                <c:pt idx="41">
                  <c:v>0.49060000000000004</c:v>
                </c:pt>
                <c:pt idx="42">
                  <c:v>0.5166999999999999</c:v>
                </c:pt>
                <c:pt idx="43">
                  <c:v>0.5905</c:v>
                </c:pt>
                <c:pt idx="44">
                  <c:v>0.559</c:v>
                </c:pt>
                <c:pt idx="45">
                  <c:v>0.6247</c:v>
                </c:pt>
                <c:pt idx="46">
                  <c:v>0.6688</c:v>
                </c:pt>
                <c:pt idx="47">
                  <c:v>0.6327999999999999</c:v>
                </c:pt>
                <c:pt idx="48">
                  <c:v>0.7596999999999999</c:v>
                </c:pt>
                <c:pt idx="49">
                  <c:v>0.7444</c:v>
                </c:pt>
                <c:pt idx="50">
                  <c:v>0.7651</c:v>
                </c:pt>
                <c:pt idx="51">
                  <c:v>0.7939</c:v>
                </c:pt>
                <c:pt idx="52">
                  <c:v>0.9397</c:v>
                </c:pt>
                <c:pt idx="53">
                  <c:v>0.8821</c:v>
                </c:pt>
                <c:pt idx="54">
                  <c:v>0.9667</c:v>
                </c:pt>
                <c:pt idx="55">
                  <c:v>0.9522999999999999</c:v>
                </c:pt>
                <c:pt idx="56">
                  <c:v>0.9721</c:v>
                </c:pt>
                <c:pt idx="57">
                  <c:v>0.9082</c:v>
                </c:pt>
                <c:pt idx="58">
                  <c:v>0.8604999999999999</c:v>
                </c:pt>
                <c:pt idx="59">
                  <c:v>0.9612999999999999</c:v>
                </c:pt>
                <c:pt idx="60">
                  <c:v>1.0279</c:v>
                </c:pt>
                <c:pt idx="61">
                  <c:v>1.0018</c:v>
                </c:pt>
              </c:numCache>
            </c:numRef>
          </c:val>
          <c:smooth val="0"/>
        </c:ser>
        <c:ser>
          <c:idx val="6"/>
          <c:order val="4"/>
          <c:tx>
            <c:v>GISTEMP Average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scen_ABC_temp_data!$A$2:$A$63</c:f>
              <c:numCache>
                <c:ptCount val="62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</c:numCache>
            </c:numRef>
          </c:cat>
          <c:val>
            <c:numRef>
              <c:f>scen_ABC_temp_data!$H$2:$H$63</c:f>
              <c:numCache>
                <c:ptCount val="62"/>
                <c:pt idx="0">
                  <c:v>0.09</c:v>
                </c:pt>
                <c:pt idx="1">
                  <c:v>0.055</c:v>
                </c:pt>
                <c:pt idx="2">
                  <c:v>-0.01</c:v>
                </c:pt>
                <c:pt idx="3">
                  <c:v>0.08</c:v>
                </c:pt>
                <c:pt idx="4">
                  <c:v>0.04</c:v>
                </c:pt>
                <c:pt idx="5">
                  <c:v>0.055</c:v>
                </c:pt>
                <c:pt idx="6">
                  <c:v>-0.22999999999999998</c:v>
                </c:pt>
                <c:pt idx="7">
                  <c:v>-0.13</c:v>
                </c:pt>
                <c:pt idx="8">
                  <c:v>-0.05</c:v>
                </c:pt>
                <c:pt idx="9">
                  <c:v>-0.015</c:v>
                </c:pt>
                <c:pt idx="10">
                  <c:v>-0.065</c:v>
                </c:pt>
                <c:pt idx="11">
                  <c:v>0.04</c:v>
                </c:pt>
                <c:pt idx="12">
                  <c:v>0.04</c:v>
                </c:pt>
                <c:pt idx="13">
                  <c:v>-0.10500000000000001</c:v>
                </c:pt>
                <c:pt idx="14">
                  <c:v>-0.03</c:v>
                </c:pt>
                <c:pt idx="15">
                  <c:v>0.165</c:v>
                </c:pt>
                <c:pt idx="16">
                  <c:v>-0.07500000000000001</c:v>
                </c:pt>
                <c:pt idx="17">
                  <c:v>-0.035</c:v>
                </c:pt>
                <c:pt idx="18">
                  <c:v>-0.195</c:v>
                </c:pt>
                <c:pt idx="19">
                  <c:v>0.135</c:v>
                </c:pt>
                <c:pt idx="20">
                  <c:v>0.034999999999999996</c:v>
                </c:pt>
                <c:pt idx="21">
                  <c:v>0.10500000000000001</c:v>
                </c:pt>
                <c:pt idx="22">
                  <c:v>0.23500000000000001</c:v>
                </c:pt>
                <c:pt idx="23">
                  <c:v>0.32</c:v>
                </c:pt>
                <c:pt idx="24">
                  <c:v>0.05</c:v>
                </c:pt>
                <c:pt idx="25">
                  <c:v>0.28</c:v>
                </c:pt>
                <c:pt idx="26">
                  <c:v>0.11</c:v>
                </c:pt>
                <c:pt idx="27">
                  <c:v>0.075</c:v>
                </c:pt>
                <c:pt idx="28">
                  <c:v>0.15</c:v>
                </c:pt>
                <c:pt idx="29">
                  <c:v>0.30500000000000005</c:v>
                </c:pt>
                <c:pt idx="30">
                  <c:v>0.36</c:v>
                </c:pt>
                <c:pt idx="31">
                  <c:v>0.23</c:v>
                </c:pt>
                <c:pt idx="32">
                  <c:v>0.41000000000000003</c:v>
                </c:pt>
                <c:pt idx="33">
                  <c:v>0.385</c:v>
                </c:pt>
                <c:pt idx="34">
                  <c:v>0.135</c:v>
                </c:pt>
                <c:pt idx="35">
                  <c:v>0.15000000000000002</c:v>
                </c:pt>
                <c:pt idx="36">
                  <c:v>0.265</c:v>
                </c:pt>
                <c:pt idx="37">
                  <c:v>0.405</c:v>
                </c:pt>
                <c:pt idx="38">
                  <c:v>0.31999999999999995</c:v>
                </c:pt>
                <c:pt idx="39">
                  <c:v>0.385</c:v>
                </c:pt>
                <c:pt idx="40">
                  <c:v>0.63</c:v>
                </c:pt>
                <c:pt idx="41">
                  <c:v>0.37</c:v>
                </c:pt>
                <c:pt idx="42">
                  <c:v>0.37</c:v>
                </c:pt>
                <c:pt idx="43">
                  <c:v>0.51</c:v>
                </c:pt>
                <c:pt idx="44">
                  <c:v>0.6200000000000001</c:v>
                </c:pt>
                <c:pt idx="45">
                  <c:v>0.605</c:v>
                </c:pt>
                <c:pt idx="46">
                  <c:v>0.53</c:v>
                </c:pt>
                <c:pt idx="47">
                  <c:v>0.7050000000000001</c:v>
                </c:pt>
                <c:pt idx="48">
                  <c:v>0.605</c:v>
                </c:pt>
                <c:pt idx="49">
                  <c:v>0.665</c:v>
                </c:pt>
                <c:pt idx="50">
                  <c:v>0.495</c:v>
                </c:pt>
                <c:pt idx="51">
                  <c:v>0.6499999999999999</c:v>
                </c:pt>
                <c:pt idx="52">
                  <c:v>0.73</c:v>
                </c:pt>
              </c:numCache>
            </c:numRef>
          </c:val>
          <c:smooth val="0"/>
        </c:ser>
        <c:ser>
          <c:idx val="7"/>
          <c:order val="5"/>
          <c:tx>
            <c:v>Lindzen 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scen_ABC_temp_data!$A$2:$A$63</c:f>
              <c:numCache>
                <c:ptCount val="62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</c:numCache>
            </c:numRef>
          </c:cat>
          <c:val>
            <c:numRef>
              <c:f>scen_ABC_temp_data!$I$2:$I$63</c:f>
              <c:numCache>
                <c:ptCount val="62"/>
                <c:pt idx="0">
                  <c:v>-0.40824</c:v>
                </c:pt>
                <c:pt idx="1">
                  <c:v>-0.41731999999999997</c:v>
                </c:pt>
                <c:pt idx="2">
                  <c:v>-0.1764</c:v>
                </c:pt>
                <c:pt idx="3">
                  <c:v>-0.39547999999999994</c:v>
                </c:pt>
                <c:pt idx="4">
                  <c:v>-0.21455999999999997</c:v>
                </c:pt>
                <c:pt idx="5">
                  <c:v>-0.19364000000000003</c:v>
                </c:pt>
                <c:pt idx="6">
                  <c:v>-0.21271999999999996</c:v>
                </c:pt>
                <c:pt idx="7">
                  <c:v>-0.04179999999999999</c:v>
                </c:pt>
                <c:pt idx="8">
                  <c:v>-0.31088000000000005</c:v>
                </c:pt>
                <c:pt idx="9">
                  <c:v>-0.25995999999999997</c:v>
                </c:pt>
                <c:pt idx="10">
                  <c:v>-0.39903999999999995</c:v>
                </c:pt>
                <c:pt idx="11">
                  <c:v>-0.16812</c:v>
                </c:pt>
                <c:pt idx="12">
                  <c:v>-0.30720000000000003</c:v>
                </c:pt>
                <c:pt idx="13">
                  <c:v>-0.23628</c:v>
                </c:pt>
                <c:pt idx="14">
                  <c:v>-0.27536</c:v>
                </c:pt>
                <c:pt idx="15">
                  <c:v>-0.06444</c:v>
                </c:pt>
                <c:pt idx="16">
                  <c:v>-0.37351999999999996</c:v>
                </c:pt>
                <c:pt idx="17">
                  <c:v>-0.41259999999999997</c:v>
                </c:pt>
                <c:pt idx="18">
                  <c:v>-0.25167999999999996</c:v>
                </c:pt>
                <c:pt idx="19">
                  <c:v>-0.20076</c:v>
                </c:pt>
                <c:pt idx="20">
                  <c:v>-0.22984</c:v>
                </c:pt>
                <c:pt idx="21">
                  <c:v>-0.25892</c:v>
                </c:pt>
                <c:pt idx="22">
                  <c:v>-0.027999999999999997</c:v>
                </c:pt>
                <c:pt idx="23">
                  <c:v>-0.07707999999999998</c:v>
                </c:pt>
                <c:pt idx="24">
                  <c:v>-0.08615999999999999</c:v>
                </c:pt>
                <c:pt idx="25">
                  <c:v>-0.16524</c:v>
                </c:pt>
                <c:pt idx="26">
                  <c:v>-0.21432</c:v>
                </c:pt>
                <c:pt idx="27">
                  <c:v>-0.37339999999999995</c:v>
                </c:pt>
                <c:pt idx="28">
                  <c:v>-0.13248</c:v>
                </c:pt>
                <c:pt idx="29">
                  <c:v>-0.23155999999999996</c:v>
                </c:pt>
                <c:pt idx="30">
                  <c:v>-0.13063999999999998</c:v>
                </c:pt>
                <c:pt idx="31">
                  <c:v>-0.16972</c:v>
                </c:pt>
                <c:pt idx="32">
                  <c:v>-0.20879999999999999</c:v>
                </c:pt>
                <c:pt idx="33">
                  <c:v>-0.33788</c:v>
                </c:pt>
                <c:pt idx="34">
                  <c:v>-0.17695999999999995</c:v>
                </c:pt>
                <c:pt idx="35">
                  <c:v>-0.19604</c:v>
                </c:pt>
                <c:pt idx="36">
                  <c:v>-0.31511999999999996</c:v>
                </c:pt>
                <c:pt idx="37">
                  <c:v>-0.0842</c:v>
                </c:pt>
                <c:pt idx="38">
                  <c:v>-0.22327999999999995</c:v>
                </c:pt>
                <c:pt idx="39">
                  <c:v>-0.33236</c:v>
                </c:pt>
                <c:pt idx="40">
                  <c:v>-0.28144</c:v>
                </c:pt>
                <c:pt idx="41">
                  <c:v>-0.39052</c:v>
                </c:pt>
                <c:pt idx="42">
                  <c:v>0.01040000000000002</c:v>
                </c:pt>
                <c:pt idx="43">
                  <c:v>-0.17867999999999998</c:v>
                </c:pt>
                <c:pt idx="44">
                  <c:v>-0.28776</c:v>
                </c:pt>
                <c:pt idx="45">
                  <c:v>-0.09684</c:v>
                </c:pt>
                <c:pt idx="46">
                  <c:v>-0.26592</c:v>
                </c:pt>
                <c:pt idx="47">
                  <c:v>-0.33499999999999996</c:v>
                </c:pt>
                <c:pt idx="48">
                  <c:v>-0.004079999999999986</c:v>
                </c:pt>
                <c:pt idx="49">
                  <c:v>-0.21315999999999996</c:v>
                </c:pt>
                <c:pt idx="50">
                  <c:v>-0.25224</c:v>
                </c:pt>
                <c:pt idx="51">
                  <c:v>-0.18131999999999998</c:v>
                </c:pt>
                <c:pt idx="52">
                  <c:v>-0.28040000000000004</c:v>
                </c:pt>
                <c:pt idx="53">
                  <c:v>-0.12947999999999998</c:v>
                </c:pt>
                <c:pt idx="54">
                  <c:v>-0.04855999999999998</c:v>
                </c:pt>
                <c:pt idx="55">
                  <c:v>-0.12763999999999998</c:v>
                </c:pt>
                <c:pt idx="56">
                  <c:v>-0.32671999999999995</c:v>
                </c:pt>
                <c:pt idx="57">
                  <c:v>-0.07579999999999998</c:v>
                </c:pt>
                <c:pt idx="58">
                  <c:v>-0.18488</c:v>
                </c:pt>
                <c:pt idx="59">
                  <c:v>-0.08395999999999998</c:v>
                </c:pt>
                <c:pt idx="60">
                  <c:v>-0.0030399999999999594</c:v>
                </c:pt>
                <c:pt idx="61">
                  <c:v>-0.02212</c:v>
                </c:pt>
              </c:numCache>
            </c:numRef>
          </c:val>
          <c:smooth val="0"/>
        </c:ser>
        <c:ser>
          <c:idx val="8"/>
          <c:order val="6"/>
          <c:tx>
            <c:v>Lindzen 2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scen_ABC_temp_data!$A$2:$A$63</c:f>
              <c:numCache>
                <c:ptCount val="62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</c:numCache>
            </c:numRef>
          </c:cat>
          <c:val>
            <c:numRef>
              <c:f>scen_ABC_temp_data!$J$2:$J$63</c:f>
              <c:numCache>
                <c:ptCount val="62"/>
                <c:pt idx="0">
                  <c:v>-0.4291271416220432</c:v>
                </c:pt>
                <c:pt idx="1">
                  <c:v>-0.43798855468251696</c:v>
                </c:pt>
                <c:pt idx="2">
                  <c:v>-0.1967854903293903</c:v>
                </c:pt>
                <c:pt idx="3">
                  <c:v>-0.4158955089123005</c:v>
                </c:pt>
                <c:pt idx="4">
                  <c:v>-0.23495360712370605</c:v>
                </c:pt>
                <c:pt idx="5">
                  <c:v>-0.2140808361980654</c:v>
                </c:pt>
                <c:pt idx="6">
                  <c:v>-0.2333169451493879</c:v>
                </c:pt>
                <c:pt idx="7">
                  <c:v>-0.062541049456494</c:v>
                </c:pt>
                <c:pt idx="8">
                  <c:v>-0.33072720485460544</c:v>
                </c:pt>
                <c:pt idx="9">
                  <c:v>-0.2797700371936797</c:v>
                </c:pt>
                <c:pt idx="10">
                  <c:v>-0.4188017560028211</c:v>
                </c:pt>
                <c:pt idx="11">
                  <c:v>-0.18722800602570705</c:v>
                </c:pt>
                <c:pt idx="12">
                  <c:v>-0.32550222379612404</c:v>
                </c:pt>
                <c:pt idx="13">
                  <c:v>-0.25434681478718746</c:v>
                </c:pt>
                <c:pt idx="14">
                  <c:v>-0.2929984110842201</c:v>
                </c:pt>
                <c:pt idx="15">
                  <c:v>-0.08041820597356973</c:v>
                </c:pt>
                <c:pt idx="16">
                  <c:v>-0.38940601703537936</c:v>
                </c:pt>
                <c:pt idx="17">
                  <c:v>-0.4279180399634055</c:v>
                </c:pt>
                <c:pt idx="18">
                  <c:v>-0.2671953284179046</c:v>
                </c:pt>
                <c:pt idx="19">
                  <c:v>-0.2148677331072334</c:v>
                </c:pt>
                <c:pt idx="20">
                  <c:v>-0.24270582161374865</c:v>
                </c:pt>
                <c:pt idx="21">
                  <c:v>-0.27056747183771235</c:v>
                </c:pt>
                <c:pt idx="22">
                  <c:v>-0.03817452975255621</c:v>
                </c:pt>
                <c:pt idx="23">
                  <c:v>-0.08644828909641822</c:v>
                </c:pt>
                <c:pt idx="24">
                  <c:v>-0.09492942192969912</c:v>
                </c:pt>
                <c:pt idx="25">
                  <c:v>-0.17372819325052855</c:v>
                </c:pt>
                <c:pt idx="26">
                  <c:v>-0.22159682026545147</c:v>
                </c:pt>
                <c:pt idx="27">
                  <c:v>-0.3797606530338995</c:v>
                </c:pt>
                <c:pt idx="28">
                  <c:v>-0.13799396990714602</c:v>
                </c:pt>
                <c:pt idx="29">
                  <c:v>-0.23580502133628237</c:v>
                </c:pt>
                <c:pt idx="30">
                  <c:v>-0.13270072446081382</c:v>
                </c:pt>
                <c:pt idx="31">
                  <c:v>-0.17065979073052828</c:v>
                </c:pt>
                <c:pt idx="32">
                  <c:v>-0.2092803934040089</c:v>
                </c:pt>
                <c:pt idx="33">
                  <c:v>-0.3376044894640394</c:v>
                </c:pt>
                <c:pt idx="34">
                  <c:v>-0.17671495115759883</c:v>
                </c:pt>
                <c:pt idx="35">
                  <c:v>-0.19586320958297054</c:v>
                </c:pt>
                <c:pt idx="36">
                  <c:v>-0.3140931788376892</c:v>
                </c:pt>
                <c:pt idx="37">
                  <c:v>-0.08164160946101032</c:v>
                </c:pt>
                <c:pt idx="38">
                  <c:v>-0.2193810304069873</c:v>
                </c:pt>
                <c:pt idx="39">
                  <c:v>-0.32831996053042023</c:v>
                </c:pt>
                <c:pt idx="40">
                  <c:v>-0.2750472621591209</c:v>
                </c:pt>
                <c:pt idx="41">
                  <c:v>-0.3825887241255093</c:v>
                </c:pt>
                <c:pt idx="42">
                  <c:v>0.01887270110405255</c:v>
                </c:pt>
                <c:pt idx="43">
                  <c:v>-0.16938245651123687</c:v>
                </c:pt>
                <c:pt idx="44">
                  <c:v>-0.27708230318531324</c:v>
                </c:pt>
                <c:pt idx="45">
                  <c:v>-0.08423578031965417</c:v>
                </c:pt>
                <c:pt idx="46">
                  <c:v>-0.2521784392537876</c:v>
                </c:pt>
                <c:pt idx="47">
                  <c:v>-0.3199052970778361</c:v>
                </c:pt>
                <c:pt idx="48">
                  <c:v>0.012501667981289488</c:v>
                </c:pt>
                <c:pt idx="49">
                  <c:v>-0.19548421065469793</c:v>
                </c:pt>
                <c:pt idx="50">
                  <c:v>-0.2331352172306567</c:v>
                </c:pt>
                <c:pt idx="51">
                  <c:v>-0.16150630097430782</c:v>
                </c:pt>
                <c:pt idx="52">
                  <c:v>-0.25897002992936796</c:v>
                </c:pt>
                <c:pt idx="53">
                  <c:v>-0.10653614955203172</c:v>
                </c:pt>
                <c:pt idx="54">
                  <c:v>-0.024790544277334153</c:v>
                </c:pt>
                <c:pt idx="55">
                  <c:v>-0.10316048010055437</c:v>
                </c:pt>
                <c:pt idx="56">
                  <c:v>-0.30142856069125396</c:v>
                </c:pt>
                <c:pt idx="57">
                  <c:v>-0.04970362132873363</c:v>
                </c:pt>
                <c:pt idx="58">
                  <c:v>-0.1579856059762649</c:v>
                </c:pt>
                <c:pt idx="59">
                  <c:v>-0.05638120574689742</c:v>
                </c:pt>
                <c:pt idx="60">
                  <c:v>0.02532355129904973</c:v>
                </c:pt>
                <c:pt idx="61">
                  <c:v>0.0069156176109334</c:v>
                </c:pt>
              </c:numCache>
            </c:numRef>
          </c:val>
          <c:smooth val="0"/>
        </c:ser>
        <c:marker val="1"/>
        <c:axId val="47158377"/>
        <c:axId val="21772210"/>
      </c:lineChart>
      <c:catAx>
        <c:axId val="47158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21772210"/>
        <c:crossesAt val="-0.5"/>
        <c:auto val="1"/>
        <c:lblOffset val="100"/>
        <c:tickLblSkip val="10"/>
        <c:tickMarkSkip val="5"/>
        <c:noMultiLvlLbl val="0"/>
      </c:catAx>
      <c:valAx>
        <c:axId val="21772210"/>
        <c:scaling>
          <c:orientation val="minMax"/>
          <c:max val="1.7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solidFill>
                      <a:srgbClr val="000000"/>
                    </a:solidFill>
                  </a:rPr>
                  <a:t>Global Temperature Anomaly (°C)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47158377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07175"/>
          <c:w val="0.48225"/>
          <c:h val="0.5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800" b="1" i="0" u="none" baseline="0">
                <a:solidFill>
                  <a:srgbClr val="FF0000"/>
                </a:solidFill>
              </a:rPr>
              <a:t>Hansen</a:t>
            </a:r>
            <a:r>
              <a:rPr lang="en-US" cap="none" sz="2800" b="1" i="0" u="none" baseline="0">
                <a:solidFill>
                  <a:srgbClr val="000000"/>
                </a:solidFill>
              </a:rPr>
              <a:t> vs </a:t>
            </a:r>
            <a:r>
              <a:rPr lang="en-US" cap="none" sz="2800" b="1" i="0" u="none" baseline="0">
                <a:solidFill>
                  <a:srgbClr val="0000FF"/>
                </a:solidFill>
              </a:rPr>
              <a:t>Lindzen</a:t>
            </a:r>
          </a:p>
        </c:rich>
      </c:tx>
      <c:layout>
        <c:manualLayout>
          <c:xMode val="factor"/>
          <c:yMode val="factor"/>
          <c:x val="-0.18975"/>
          <c:y val="0.03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0015"/>
          <c:w val="0.937"/>
          <c:h val="0.9395"/>
        </c:manualLayout>
      </c:layout>
      <c:lineChart>
        <c:grouping val="standard"/>
        <c:varyColors val="0"/>
        <c:ser>
          <c:idx val="3"/>
          <c:order val="0"/>
          <c:tx>
            <c:v>Hansen Scenario B with sensitivity 3°C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scen_ABC_temp_data!$A$2:$A$63</c:f>
              <c:numCache>
                <c:ptCount val="62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</c:numCache>
            </c:numRef>
          </c:cat>
          <c:val>
            <c:numRef>
              <c:f>scen_ABC_temp_data!$E$2:$E$63</c:f>
              <c:numCache>
                <c:ptCount val="62"/>
                <c:pt idx="0">
                  <c:v>-0.018</c:v>
                </c:pt>
                <c:pt idx="1">
                  <c:v>-0.065</c:v>
                </c:pt>
                <c:pt idx="2">
                  <c:v>0.061</c:v>
                </c:pt>
                <c:pt idx="3">
                  <c:v>0.035</c:v>
                </c:pt>
                <c:pt idx="4">
                  <c:v>0.029</c:v>
                </c:pt>
                <c:pt idx="5">
                  <c:v>-0.067</c:v>
                </c:pt>
                <c:pt idx="6">
                  <c:v>-0.161</c:v>
                </c:pt>
                <c:pt idx="7">
                  <c:v>-0.165</c:v>
                </c:pt>
                <c:pt idx="8">
                  <c:v>-0.132</c:v>
                </c:pt>
                <c:pt idx="9">
                  <c:v>-0.082</c:v>
                </c:pt>
                <c:pt idx="10">
                  <c:v>-0.071</c:v>
                </c:pt>
                <c:pt idx="11">
                  <c:v>-0.106</c:v>
                </c:pt>
                <c:pt idx="12">
                  <c:v>0.055</c:v>
                </c:pt>
                <c:pt idx="13">
                  <c:v>-0.047</c:v>
                </c:pt>
                <c:pt idx="14">
                  <c:v>0.082</c:v>
                </c:pt>
                <c:pt idx="15">
                  <c:v>0.203</c:v>
                </c:pt>
                <c:pt idx="16">
                  <c:v>0.129</c:v>
                </c:pt>
                <c:pt idx="17">
                  <c:v>0.094</c:v>
                </c:pt>
                <c:pt idx="18">
                  <c:v>0.109</c:v>
                </c:pt>
                <c:pt idx="19">
                  <c:v>0.116</c:v>
                </c:pt>
                <c:pt idx="20">
                  <c:v>0.059</c:v>
                </c:pt>
                <c:pt idx="21">
                  <c:v>0.121</c:v>
                </c:pt>
                <c:pt idx="22">
                  <c:v>0.147</c:v>
                </c:pt>
                <c:pt idx="23">
                  <c:v>0.115</c:v>
                </c:pt>
                <c:pt idx="24">
                  <c:v>0.109</c:v>
                </c:pt>
                <c:pt idx="25">
                  <c:v>-0.055</c:v>
                </c:pt>
                <c:pt idx="26">
                  <c:v>0.082</c:v>
                </c:pt>
                <c:pt idx="27">
                  <c:v>0.1882</c:v>
                </c:pt>
                <c:pt idx="28">
                  <c:v>0.2521</c:v>
                </c:pt>
                <c:pt idx="29">
                  <c:v>0.27099999999999996</c:v>
                </c:pt>
                <c:pt idx="30">
                  <c:v>0.3367</c:v>
                </c:pt>
                <c:pt idx="31">
                  <c:v>0.3682</c:v>
                </c:pt>
                <c:pt idx="32">
                  <c:v>0.3997</c:v>
                </c:pt>
                <c:pt idx="33">
                  <c:v>0.37360000000000004</c:v>
                </c:pt>
                <c:pt idx="34">
                  <c:v>0.4213</c:v>
                </c:pt>
                <c:pt idx="35">
                  <c:v>0.41050000000000003</c:v>
                </c:pt>
                <c:pt idx="36">
                  <c:v>0.37360000000000004</c:v>
                </c:pt>
                <c:pt idx="37">
                  <c:v>0.379</c:v>
                </c:pt>
                <c:pt idx="38">
                  <c:v>0.2566</c:v>
                </c:pt>
                <c:pt idx="39">
                  <c:v>0.2935</c:v>
                </c:pt>
                <c:pt idx="40">
                  <c:v>0.3718</c:v>
                </c:pt>
                <c:pt idx="41">
                  <c:v>0.49060000000000004</c:v>
                </c:pt>
                <c:pt idx="42">
                  <c:v>0.5166999999999999</c:v>
                </c:pt>
                <c:pt idx="43">
                  <c:v>0.5905</c:v>
                </c:pt>
                <c:pt idx="44">
                  <c:v>0.559</c:v>
                </c:pt>
                <c:pt idx="45">
                  <c:v>0.6247</c:v>
                </c:pt>
                <c:pt idx="46">
                  <c:v>0.6688</c:v>
                </c:pt>
                <c:pt idx="47">
                  <c:v>0.6327999999999999</c:v>
                </c:pt>
                <c:pt idx="48">
                  <c:v>0.7596999999999999</c:v>
                </c:pt>
                <c:pt idx="49">
                  <c:v>0.7444</c:v>
                </c:pt>
                <c:pt idx="50">
                  <c:v>0.7651</c:v>
                </c:pt>
                <c:pt idx="51">
                  <c:v>0.7939</c:v>
                </c:pt>
                <c:pt idx="52">
                  <c:v>0.9397</c:v>
                </c:pt>
                <c:pt idx="53">
                  <c:v>0.8821</c:v>
                </c:pt>
                <c:pt idx="54">
                  <c:v>0.9667</c:v>
                </c:pt>
                <c:pt idx="55">
                  <c:v>0.9522999999999999</c:v>
                </c:pt>
                <c:pt idx="56">
                  <c:v>0.9721</c:v>
                </c:pt>
                <c:pt idx="57">
                  <c:v>0.9082</c:v>
                </c:pt>
                <c:pt idx="58">
                  <c:v>0.8604999999999999</c:v>
                </c:pt>
                <c:pt idx="59">
                  <c:v>0.9612999999999999</c:v>
                </c:pt>
                <c:pt idx="60">
                  <c:v>1.0279</c:v>
                </c:pt>
                <c:pt idx="61">
                  <c:v>1.0018</c:v>
                </c:pt>
              </c:numCache>
            </c:numRef>
          </c:val>
          <c:smooth val="0"/>
        </c:ser>
        <c:ser>
          <c:idx val="6"/>
          <c:order val="1"/>
          <c:tx>
            <c:v>GISS Avg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scen_ABC_temp_data!$A$2:$A$63</c:f>
              <c:numCache>
                <c:ptCount val="62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</c:numCache>
            </c:numRef>
          </c:cat>
          <c:val>
            <c:numRef>
              <c:f>scen_ABC_temp_data!$H$2:$H$63</c:f>
              <c:numCache>
                <c:ptCount val="62"/>
                <c:pt idx="0">
                  <c:v>0.09</c:v>
                </c:pt>
                <c:pt idx="1">
                  <c:v>0.055</c:v>
                </c:pt>
                <c:pt idx="2">
                  <c:v>-0.01</c:v>
                </c:pt>
                <c:pt idx="3">
                  <c:v>0.08</c:v>
                </c:pt>
                <c:pt idx="4">
                  <c:v>0.04</c:v>
                </c:pt>
                <c:pt idx="5">
                  <c:v>0.055</c:v>
                </c:pt>
                <c:pt idx="6">
                  <c:v>-0.22999999999999998</c:v>
                </c:pt>
                <c:pt idx="7">
                  <c:v>-0.13</c:v>
                </c:pt>
                <c:pt idx="8">
                  <c:v>-0.05</c:v>
                </c:pt>
                <c:pt idx="9">
                  <c:v>-0.015</c:v>
                </c:pt>
                <c:pt idx="10">
                  <c:v>-0.065</c:v>
                </c:pt>
                <c:pt idx="11">
                  <c:v>0.04</c:v>
                </c:pt>
                <c:pt idx="12">
                  <c:v>0.04</c:v>
                </c:pt>
                <c:pt idx="13">
                  <c:v>-0.10500000000000001</c:v>
                </c:pt>
                <c:pt idx="14">
                  <c:v>-0.03</c:v>
                </c:pt>
                <c:pt idx="15">
                  <c:v>0.165</c:v>
                </c:pt>
                <c:pt idx="16">
                  <c:v>-0.07500000000000001</c:v>
                </c:pt>
                <c:pt idx="17">
                  <c:v>-0.035</c:v>
                </c:pt>
                <c:pt idx="18">
                  <c:v>-0.195</c:v>
                </c:pt>
                <c:pt idx="19">
                  <c:v>0.135</c:v>
                </c:pt>
                <c:pt idx="20">
                  <c:v>0.034999999999999996</c:v>
                </c:pt>
                <c:pt idx="21">
                  <c:v>0.10500000000000001</c:v>
                </c:pt>
                <c:pt idx="22">
                  <c:v>0.23500000000000001</c:v>
                </c:pt>
                <c:pt idx="23">
                  <c:v>0.32</c:v>
                </c:pt>
                <c:pt idx="24">
                  <c:v>0.05</c:v>
                </c:pt>
                <c:pt idx="25">
                  <c:v>0.28</c:v>
                </c:pt>
                <c:pt idx="26">
                  <c:v>0.11</c:v>
                </c:pt>
                <c:pt idx="27">
                  <c:v>0.075</c:v>
                </c:pt>
                <c:pt idx="28">
                  <c:v>0.15</c:v>
                </c:pt>
                <c:pt idx="29">
                  <c:v>0.30500000000000005</c:v>
                </c:pt>
                <c:pt idx="30">
                  <c:v>0.36</c:v>
                </c:pt>
                <c:pt idx="31">
                  <c:v>0.23</c:v>
                </c:pt>
                <c:pt idx="32">
                  <c:v>0.41000000000000003</c:v>
                </c:pt>
                <c:pt idx="33">
                  <c:v>0.385</c:v>
                </c:pt>
                <c:pt idx="34">
                  <c:v>0.135</c:v>
                </c:pt>
                <c:pt idx="35">
                  <c:v>0.15000000000000002</c:v>
                </c:pt>
                <c:pt idx="36">
                  <c:v>0.265</c:v>
                </c:pt>
                <c:pt idx="37">
                  <c:v>0.405</c:v>
                </c:pt>
                <c:pt idx="38">
                  <c:v>0.31999999999999995</c:v>
                </c:pt>
                <c:pt idx="39">
                  <c:v>0.385</c:v>
                </c:pt>
                <c:pt idx="40">
                  <c:v>0.63</c:v>
                </c:pt>
                <c:pt idx="41">
                  <c:v>0.37</c:v>
                </c:pt>
                <c:pt idx="42">
                  <c:v>0.37</c:v>
                </c:pt>
                <c:pt idx="43">
                  <c:v>0.51</c:v>
                </c:pt>
                <c:pt idx="44">
                  <c:v>0.6200000000000001</c:v>
                </c:pt>
                <c:pt idx="45">
                  <c:v>0.605</c:v>
                </c:pt>
                <c:pt idx="46">
                  <c:v>0.53</c:v>
                </c:pt>
                <c:pt idx="47">
                  <c:v>0.7050000000000001</c:v>
                </c:pt>
                <c:pt idx="48">
                  <c:v>0.605</c:v>
                </c:pt>
                <c:pt idx="49">
                  <c:v>0.665</c:v>
                </c:pt>
                <c:pt idx="50">
                  <c:v>0.495</c:v>
                </c:pt>
                <c:pt idx="51">
                  <c:v>0.6499999999999999</c:v>
                </c:pt>
                <c:pt idx="52">
                  <c:v>0.73</c:v>
                </c:pt>
              </c:numCache>
            </c:numRef>
          </c:val>
          <c:smooth val="0"/>
        </c:ser>
        <c:ser>
          <c:idx val="8"/>
          <c:order val="2"/>
          <c:tx>
            <c:v>Lindzen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scen_ABC_temp_data!$A$2:$A$63</c:f>
              <c:numCache>
                <c:ptCount val="62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</c:numCache>
            </c:numRef>
          </c:cat>
          <c:val>
            <c:numRef>
              <c:f>scen_ABC_temp_data!$J$2:$J$63</c:f>
              <c:numCache>
                <c:ptCount val="62"/>
                <c:pt idx="0">
                  <c:v>-0.4291271416220432</c:v>
                </c:pt>
                <c:pt idx="1">
                  <c:v>-0.43798855468251696</c:v>
                </c:pt>
                <c:pt idx="2">
                  <c:v>-0.1967854903293903</c:v>
                </c:pt>
                <c:pt idx="3">
                  <c:v>-0.4158955089123005</c:v>
                </c:pt>
                <c:pt idx="4">
                  <c:v>-0.23495360712370605</c:v>
                </c:pt>
                <c:pt idx="5">
                  <c:v>-0.2140808361980654</c:v>
                </c:pt>
                <c:pt idx="6">
                  <c:v>-0.2333169451493879</c:v>
                </c:pt>
                <c:pt idx="7">
                  <c:v>-0.062541049456494</c:v>
                </c:pt>
                <c:pt idx="8">
                  <c:v>-0.33072720485460544</c:v>
                </c:pt>
                <c:pt idx="9">
                  <c:v>-0.2797700371936797</c:v>
                </c:pt>
                <c:pt idx="10">
                  <c:v>-0.4188017560028211</c:v>
                </c:pt>
                <c:pt idx="11">
                  <c:v>-0.18722800602570705</c:v>
                </c:pt>
                <c:pt idx="12">
                  <c:v>-0.32550222379612404</c:v>
                </c:pt>
                <c:pt idx="13">
                  <c:v>-0.25434681478718746</c:v>
                </c:pt>
                <c:pt idx="14">
                  <c:v>-0.2929984110842201</c:v>
                </c:pt>
                <c:pt idx="15">
                  <c:v>-0.08041820597356973</c:v>
                </c:pt>
                <c:pt idx="16">
                  <c:v>-0.38940601703537936</c:v>
                </c:pt>
                <c:pt idx="17">
                  <c:v>-0.4279180399634055</c:v>
                </c:pt>
                <c:pt idx="18">
                  <c:v>-0.2671953284179046</c:v>
                </c:pt>
                <c:pt idx="19">
                  <c:v>-0.2148677331072334</c:v>
                </c:pt>
                <c:pt idx="20">
                  <c:v>-0.24270582161374865</c:v>
                </c:pt>
                <c:pt idx="21">
                  <c:v>-0.27056747183771235</c:v>
                </c:pt>
                <c:pt idx="22">
                  <c:v>-0.03817452975255621</c:v>
                </c:pt>
                <c:pt idx="23">
                  <c:v>-0.08644828909641822</c:v>
                </c:pt>
                <c:pt idx="24">
                  <c:v>-0.09492942192969912</c:v>
                </c:pt>
                <c:pt idx="25">
                  <c:v>-0.17372819325052855</c:v>
                </c:pt>
                <c:pt idx="26">
                  <c:v>-0.22159682026545147</c:v>
                </c:pt>
                <c:pt idx="27">
                  <c:v>-0.3797606530338995</c:v>
                </c:pt>
                <c:pt idx="28">
                  <c:v>-0.13799396990714602</c:v>
                </c:pt>
                <c:pt idx="29">
                  <c:v>-0.23580502133628237</c:v>
                </c:pt>
                <c:pt idx="30">
                  <c:v>-0.13270072446081382</c:v>
                </c:pt>
                <c:pt idx="31">
                  <c:v>-0.17065979073052828</c:v>
                </c:pt>
                <c:pt idx="32">
                  <c:v>-0.2092803934040089</c:v>
                </c:pt>
                <c:pt idx="33">
                  <c:v>-0.3376044894640394</c:v>
                </c:pt>
                <c:pt idx="34">
                  <c:v>-0.17671495115759883</c:v>
                </c:pt>
                <c:pt idx="35">
                  <c:v>-0.19586320958297054</c:v>
                </c:pt>
                <c:pt idx="36">
                  <c:v>-0.3140931788376892</c:v>
                </c:pt>
                <c:pt idx="37">
                  <c:v>-0.08164160946101032</c:v>
                </c:pt>
                <c:pt idx="38">
                  <c:v>-0.2193810304069873</c:v>
                </c:pt>
                <c:pt idx="39">
                  <c:v>-0.32831996053042023</c:v>
                </c:pt>
                <c:pt idx="40">
                  <c:v>-0.2750472621591209</c:v>
                </c:pt>
                <c:pt idx="41">
                  <c:v>-0.3825887241255093</c:v>
                </c:pt>
                <c:pt idx="42">
                  <c:v>0.01887270110405255</c:v>
                </c:pt>
                <c:pt idx="43">
                  <c:v>-0.16938245651123687</c:v>
                </c:pt>
                <c:pt idx="44">
                  <c:v>-0.27708230318531324</c:v>
                </c:pt>
                <c:pt idx="45">
                  <c:v>-0.08423578031965417</c:v>
                </c:pt>
                <c:pt idx="46">
                  <c:v>-0.2521784392537876</c:v>
                </c:pt>
                <c:pt idx="47">
                  <c:v>-0.3199052970778361</c:v>
                </c:pt>
                <c:pt idx="48">
                  <c:v>0.012501667981289488</c:v>
                </c:pt>
                <c:pt idx="49">
                  <c:v>-0.19548421065469793</c:v>
                </c:pt>
                <c:pt idx="50">
                  <c:v>-0.2331352172306567</c:v>
                </c:pt>
                <c:pt idx="51">
                  <c:v>-0.16150630097430782</c:v>
                </c:pt>
                <c:pt idx="52">
                  <c:v>-0.25897002992936796</c:v>
                </c:pt>
                <c:pt idx="53">
                  <c:v>-0.10653614955203172</c:v>
                </c:pt>
                <c:pt idx="54">
                  <c:v>-0.024790544277334153</c:v>
                </c:pt>
                <c:pt idx="55">
                  <c:v>-0.10316048010055437</c:v>
                </c:pt>
                <c:pt idx="56">
                  <c:v>-0.30142856069125396</c:v>
                </c:pt>
                <c:pt idx="57">
                  <c:v>-0.04970362132873363</c:v>
                </c:pt>
                <c:pt idx="58">
                  <c:v>-0.1579856059762649</c:v>
                </c:pt>
                <c:pt idx="59">
                  <c:v>-0.05638120574689742</c:v>
                </c:pt>
                <c:pt idx="60">
                  <c:v>0.02532355129904973</c:v>
                </c:pt>
                <c:pt idx="61">
                  <c:v>0.0069156176109334</c:v>
                </c:pt>
              </c:numCache>
            </c:numRef>
          </c:val>
          <c:smooth val="0"/>
        </c:ser>
        <c:marker val="1"/>
        <c:axId val="61732163"/>
        <c:axId val="18718556"/>
      </c:lineChart>
      <c:catAx>
        <c:axId val="61732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18718556"/>
        <c:crossesAt val="-0.5"/>
        <c:auto val="1"/>
        <c:lblOffset val="100"/>
        <c:tickLblSkip val="10"/>
        <c:tickMarkSkip val="5"/>
        <c:noMultiLvlLbl val="0"/>
      </c:catAx>
      <c:valAx>
        <c:axId val="18718556"/>
        <c:scaling>
          <c:orientation val="minMax"/>
          <c:max val="1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Global Temperature Anomaly (°C)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61732163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20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0.7425</cdr:x>
      <cdr:y>0.15475</cdr:y>
    </cdr:from>
    <cdr:to>
      <cdr:x>0.8895</cdr:x>
      <cdr:y>0.2525</cdr:y>
    </cdr:to>
    <cdr:sp>
      <cdr:nvSpPr>
        <cdr:cNvPr id="1" name="Text Box 2"/>
        <cdr:cNvSpPr txBox="1">
          <a:spLocks noChangeArrowheads="1"/>
        </cdr:cNvSpPr>
      </cdr:nvSpPr>
      <cdr:spPr>
        <a:xfrm>
          <a:off x="6438900" y="914400"/>
          <a:ext cx="127635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75" b="1" i="0" u="none" baseline="0">
              <a:solidFill>
                <a:srgbClr val="FF0000"/>
              </a:solidFill>
            </a:rPr>
            <a:t>Hansen </a:t>
          </a:r>
        </a:p>
      </cdr:txBody>
    </cdr:sp>
  </cdr:relSizeAnchor>
  <cdr:relSizeAnchor xmlns:cdr="http://schemas.openxmlformats.org/drawingml/2006/chartDrawing">
    <cdr:from>
      <cdr:x>0.74325</cdr:x>
      <cdr:y>0.7685</cdr:y>
    </cdr:from>
    <cdr:to>
      <cdr:x>0.98425</cdr:x>
      <cdr:y>0.8355</cdr:y>
    </cdr:to>
    <cdr:sp>
      <cdr:nvSpPr>
        <cdr:cNvPr id="2" name="Text Box 3"/>
        <cdr:cNvSpPr txBox="1">
          <a:spLocks noChangeArrowheads="1"/>
        </cdr:cNvSpPr>
      </cdr:nvSpPr>
      <cdr:spPr>
        <a:xfrm>
          <a:off x="6448425" y="4552950"/>
          <a:ext cx="20955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75" b="1" i="0" u="none" baseline="0">
              <a:solidFill>
                <a:srgbClr val="0000FF"/>
              </a:solidFill>
            </a:rPr>
            <a:t>Lindzen Prediction</a:t>
          </a:r>
        </a:p>
      </cdr:txBody>
    </cdr:sp>
  </cdr:relSizeAnchor>
  <cdr:relSizeAnchor xmlns:cdr="http://schemas.openxmlformats.org/drawingml/2006/chartDrawing">
    <cdr:from>
      <cdr:x>0.29575</cdr:x>
      <cdr:y>0.3985</cdr:y>
    </cdr:from>
    <cdr:to>
      <cdr:x>0.5295</cdr:x>
      <cdr:y>0.5175</cdr:y>
    </cdr:to>
    <cdr:sp>
      <cdr:nvSpPr>
        <cdr:cNvPr id="3" name="Text Box 4"/>
        <cdr:cNvSpPr txBox="1">
          <a:spLocks noChangeArrowheads="1"/>
        </cdr:cNvSpPr>
      </cdr:nvSpPr>
      <cdr:spPr>
        <a:xfrm>
          <a:off x="2562225" y="2362200"/>
          <a:ext cx="202882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Observed
</a:t>
          </a:r>
          <a:r>
            <a:rPr lang="en-US" cap="none" sz="1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Temperature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5"/>
  <sheetViews>
    <sheetView zoomScalePageLayoutView="0" workbookViewId="0" topLeftCell="A27">
      <selection activeCell="E54" sqref="E54"/>
    </sheetView>
  </sheetViews>
  <sheetFormatPr defaultColWidth="8.7109375" defaultRowHeight="15"/>
  <cols>
    <col min="1" max="1" width="7.57421875" style="1" customWidth="1"/>
    <col min="2" max="3" width="12.28125" style="1" customWidth="1"/>
    <col min="4" max="5" width="11.7109375" style="1" customWidth="1"/>
    <col min="6" max="6" width="11.57421875" style="0" customWidth="1"/>
    <col min="7" max="8" width="8.7109375" style="0" customWidth="1"/>
    <col min="9" max="9" width="10.140625" style="0" customWidth="1"/>
    <col min="10" max="10" width="9.7109375" style="0" customWidth="1"/>
    <col min="11" max="11" width="8.7109375" style="0" customWidth="1"/>
    <col min="12" max="12" width="11.7109375" style="1" customWidth="1"/>
    <col min="13" max="18" width="8.7109375" style="0" customWidth="1"/>
    <col min="19" max="19" width="9.140625" style="5" customWidth="1"/>
  </cols>
  <sheetData>
    <row r="1" spans="1:21" s="3" customFormat="1" ht="45">
      <c r="A1" s="3" t="s">
        <v>0</v>
      </c>
      <c r="B1" s="3" t="s">
        <v>1</v>
      </c>
      <c r="C1" s="3" t="s">
        <v>2</v>
      </c>
      <c r="D1" s="3" t="s">
        <v>3</v>
      </c>
      <c r="E1" s="3" t="s">
        <v>11</v>
      </c>
      <c r="F1" s="3" t="s">
        <v>4</v>
      </c>
      <c r="G1" s="3" t="s">
        <v>5</v>
      </c>
      <c r="H1" s="3" t="s">
        <v>6</v>
      </c>
      <c r="I1" s="3" t="s">
        <v>9</v>
      </c>
      <c r="J1" s="3" t="s">
        <v>10</v>
      </c>
      <c r="K1" s="3" t="s">
        <v>12</v>
      </c>
      <c r="L1" s="1" t="str">
        <f>C1</f>
        <v>Scenario_B</v>
      </c>
      <c r="Q1" s="3" t="s">
        <v>4</v>
      </c>
      <c r="R1" s="3" t="s">
        <v>5</v>
      </c>
      <c r="S1" s="3" t="s">
        <v>7</v>
      </c>
      <c r="T1" s="3" t="s">
        <v>8</v>
      </c>
      <c r="U1" s="3" t="s">
        <v>13</v>
      </c>
    </row>
    <row r="2" spans="1:21" ht="15">
      <c r="A2" s="1">
        <v>1958</v>
      </c>
      <c r="B2" s="1">
        <v>-0.035</v>
      </c>
      <c r="C2" s="1">
        <v>-0.018</v>
      </c>
      <c r="D2" s="1">
        <v>-0.018</v>
      </c>
      <c r="E2" s="1">
        <f>C2</f>
        <v>-0.018</v>
      </c>
      <c r="F2">
        <f>Q2/100</f>
        <v>0.08</v>
      </c>
      <c r="G2">
        <f>R2/100</f>
        <v>0.1</v>
      </c>
      <c r="H2">
        <f>AVERAGE(F2:G2)</f>
        <v>0.09</v>
      </c>
      <c r="I2" s="4">
        <f>S2/100-0.3+(A2-1880)*0.00092</f>
        <v>-0.40824</v>
      </c>
      <c r="J2" s="4">
        <f aca="true" t="shared" si="0" ref="J2:J33">S2/100-0.3+(0.08*5.35*LN(T2/280))</f>
        <v>-0.4291271416220432</v>
      </c>
      <c r="K2">
        <f aca="true" t="shared" si="1" ref="K2:K33">0.2*U2+S2/100</f>
        <v>-0.07565999999999998</v>
      </c>
      <c r="L2" s="1">
        <f>C2</f>
        <v>-0.018</v>
      </c>
      <c r="Q2">
        <v>8</v>
      </c>
      <c r="R2">
        <v>10</v>
      </c>
      <c r="S2" s="6">
        <v>-18</v>
      </c>
      <c r="T2">
        <v>315.34</v>
      </c>
      <c r="U2" s="7">
        <v>0.5217</v>
      </c>
    </row>
    <row r="3" spans="1:21" ht="15">
      <c r="A3" s="1">
        <v>1959</v>
      </c>
      <c r="B3" s="1">
        <v>-0.004</v>
      </c>
      <c r="C3" s="1">
        <v>-0.065</v>
      </c>
      <c r="D3" s="1">
        <v>-0.065</v>
      </c>
      <c r="E3" s="1">
        <f aca="true" t="shared" si="2" ref="E3:E28">C3</f>
        <v>-0.065</v>
      </c>
      <c r="F3">
        <f aca="true" t="shared" si="3" ref="F3:F54">Q3/100</f>
        <v>0.06</v>
      </c>
      <c r="G3">
        <f aca="true" t="shared" si="4" ref="G3:G54">R3/100</f>
        <v>0.05</v>
      </c>
      <c r="H3">
        <f aca="true" t="shared" si="5" ref="H3:H54">AVERAGE(F3:G3)</f>
        <v>0.055</v>
      </c>
      <c r="I3" s="4">
        <f aca="true" t="shared" si="6" ref="I3:I63">S3/100-0.3+(A3-1880)*0.00092</f>
        <v>-0.41731999999999997</v>
      </c>
      <c r="J3" s="4">
        <f t="shared" si="0"/>
        <v>-0.43798855468251696</v>
      </c>
      <c r="K3">
        <f t="shared" si="1"/>
        <v>-0.0901</v>
      </c>
      <c r="L3" s="1">
        <f aca="true" t="shared" si="7" ref="L3:L27">C3</f>
        <v>-0.065</v>
      </c>
      <c r="Q3">
        <v>6</v>
      </c>
      <c r="R3">
        <v>5</v>
      </c>
      <c r="S3" s="6">
        <v>-19</v>
      </c>
      <c r="T3">
        <v>316.18</v>
      </c>
      <c r="U3" s="7">
        <v>0.4995</v>
      </c>
    </row>
    <row r="4" spans="1:21" ht="15">
      <c r="A4" s="1">
        <v>1960</v>
      </c>
      <c r="B4" s="1">
        <v>-0.015</v>
      </c>
      <c r="C4" s="1">
        <v>0.061</v>
      </c>
      <c r="D4" s="1">
        <v>0.061</v>
      </c>
      <c r="E4" s="1">
        <f t="shared" si="2"/>
        <v>0.061</v>
      </c>
      <c r="F4">
        <f t="shared" si="3"/>
        <v>-0.01</v>
      </c>
      <c r="G4">
        <f t="shared" si="4"/>
        <v>-0.01</v>
      </c>
      <c r="H4">
        <f t="shared" si="5"/>
        <v>-0.01</v>
      </c>
      <c r="I4" s="4">
        <f t="shared" si="6"/>
        <v>-0.1764</v>
      </c>
      <c r="J4" s="4">
        <f t="shared" si="0"/>
        <v>-0.1967854903293903</v>
      </c>
      <c r="K4">
        <f t="shared" si="1"/>
        <v>0.12974000000000002</v>
      </c>
      <c r="L4" s="1">
        <f t="shared" si="7"/>
        <v>0.061</v>
      </c>
      <c r="Q4">
        <v>-1</v>
      </c>
      <c r="R4">
        <v>-1</v>
      </c>
      <c r="S4" s="6">
        <v>5</v>
      </c>
      <c r="T4">
        <v>317.07</v>
      </c>
      <c r="U4" s="7">
        <v>0.3987</v>
      </c>
    </row>
    <row r="5" spans="1:21" ht="15">
      <c r="A5" s="1">
        <v>1961</v>
      </c>
      <c r="B5" s="1">
        <v>0</v>
      </c>
      <c r="C5" s="1">
        <v>0.035</v>
      </c>
      <c r="D5" s="1">
        <v>0.035</v>
      </c>
      <c r="E5" s="1">
        <f t="shared" si="2"/>
        <v>0.035</v>
      </c>
      <c r="F5">
        <f t="shared" si="3"/>
        <v>0.07</v>
      </c>
      <c r="G5">
        <f t="shared" si="4"/>
        <v>0.09</v>
      </c>
      <c r="H5">
        <f t="shared" si="5"/>
        <v>0.08</v>
      </c>
      <c r="I5" s="4">
        <f t="shared" si="6"/>
        <v>-0.39547999999999994</v>
      </c>
      <c r="J5" s="4">
        <f t="shared" si="0"/>
        <v>-0.4158955089123005</v>
      </c>
      <c r="K5">
        <f t="shared" si="1"/>
        <v>-0.12866</v>
      </c>
      <c r="L5" s="1">
        <f t="shared" si="7"/>
        <v>0.035</v>
      </c>
      <c r="Q5">
        <v>7</v>
      </c>
      <c r="R5">
        <v>9</v>
      </c>
      <c r="S5" s="6">
        <v>-17</v>
      </c>
      <c r="T5">
        <v>317.73</v>
      </c>
      <c r="U5" s="7">
        <v>0.2067</v>
      </c>
    </row>
    <row r="6" spans="1:21" ht="15">
      <c r="A6" s="1">
        <v>1962</v>
      </c>
      <c r="B6" s="1">
        <v>-0.002</v>
      </c>
      <c r="C6" s="1">
        <v>0.029</v>
      </c>
      <c r="D6" s="1">
        <v>0.029</v>
      </c>
      <c r="E6" s="1">
        <f t="shared" si="2"/>
        <v>0.029</v>
      </c>
      <c r="F6">
        <f t="shared" si="3"/>
        <v>0.04</v>
      </c>
      <c r="G6">
        <f t="shared" si="4"/>
        <v>0.04</v>
      </c>
      <c r="H6">
        <f t="shared" si="5"/>
        <v>0.04</v>
      </c>
      <c r="I6" s="4">
        <f t="shared" si="6"/>
        <v>-0.21455999999999997</v>
      </c>
      <c r="J6" s="4">
        <f t="shared" si="0"/>
        <v>-0.23495360712370605</v>
      </c>
      <c r="K6">
        <f t="shared" si="1"/>
        <v>0.0374</v>
      </c>
      <c r="L6" s="1">
        <f t="shared" si="7"/>
        <v>0.029</v>
      </c>
      <c r="Q6">
        <v>4</v>
      </c>
      <c r="R6">
        <v>4</v>
      </c>
      <c r="S6" s="6">
        <v>1</v>
      </c>
      <c r="T6">
        <v>318.43</v>
      </c>
      <c r="U6" s="7">
        <v>0.137</v>
      </c>
    </row>
    <row r="7" spans="1:21" ht="15">
      <c r="A7" s="1">
        <v>1963</v>
      </c>
      <c r="B7" s="1">
        <v>-0.109</v>
      </c>
      <c r="C7" s="1">
        <v>-0.067</v>
      </c>
      <c r="D7" s="1">
        <v>-0.067</v>
      </c>
      <c r="E7" s="1">
        <f t="shared" si="2"/>
        <v>-0.067</v>
      </c>
      <c r="F7">
        <f t="shared" si="3"/>
        <v>0.08</v>
      </c>
      <c r="G7">
        <f t="shared" si="4"/>
        <v>0.03</v>
      </c>
      <c r="H7">
        <f t="shared" si="5"/>
        <v>0.055</v>
      </c>
      <c r="I7" s="4">
        <f t="shared" si="6"/>
        <v>-0.19364000000000003</v>
      </c>
      <c r="J7" s="4">
        <f t="shared" si="0"/>
        <v>-0.2140808361980654</v>
      </c>
      <c r="K7">
        <f t="shared" si="1"/>
        <v>-0.09416000000000001</v>
      </c>
      <c r="L7" s="1">
        <f t="shared" si="7"/>
        <v>-0.067</v>
      </c>
      <c r="Q7">
        <v>8</v>
      </c>
      <c r="R7">
        <v>3</v>
      </c>
      <c r="S7" s="6">
        <v>3</v>
      </c>
      <c r="T7">
        <v>319.08</v>
      </c>
      <c r="U7" s="7">
        <v>-0.6208</v>
      </c>
    </row>
    <row r="8" spans="1:21" ht="15">
      <c r="A8" s="1">
        <v>1964</v>
      </c>
      <c r="B8" s="1">
        <v>-0.161</v>
      </c>
      <c r="C8" s="1">
        <v>-0.161</v>
      </c>
      <c r="D8" s="1">
        <v>-0.161</v>
      </c>
      <c r="E8" s="1">
        <f t="shared" si="2"/>
        <v>-0.161</v>
      </c>
      <c r="F8">
        <f t="shared" si="3"/>
        <v>-0.21</v>
      </c>
      <c r="G8">
        <f t="shared" si="4"/>
        <v>-0.25</v>
      </c>
      <c r="H8">
        <f t="shared" si="5"/>
        <v>-0.22999999999999998</v>
      </c>
      <c r="I8" s="4">
        <f t="shared" si="6"/>
        <v>-0.21271999999999996</v>
      </c>
      <c r="J8" s="4">
        <f t="shared" si="0"/>
        <v>-0.2333169451493879</v>
      </c>
      <c r="K8">
        <f t="shared" si="1"/>
        <v>-0.23296000000000003</v>
      </c>
      <c r="L8" s="1">
        <f t="shared" si="7"/>
        <v>-0.161</v>
      </c>
      <c r="Q8">
        <v>-21</v>
      </c>
      <c r="R8">
        <v>-25</v>
      </c>
      <c r="S8" s="6">
        <v>1</v>
      </c>
      <c r="T8">
        <v>319.65</v>
      </c>
      <c r="U8" s="7">
        <v>-1.2148</v>
      </c>
    </row>
    <row r="9" spans="1:21" ht="15">
      <c r="A9" s="1">
        <v>1965</v>
      </c>
      <c r="B9" s="1">
        <v>-0.102</v>
      </c>
      <c r="C9" s="1">
        <v>-0.165</v>
      </c>
      <c r="D9" s="1">
        <v>-0.165</v>
      </c>
      <c r="E9" s="1">
        <f t="shared" si="2"/>
        <v>-0.165</v>
      </c>
      <c r="F9">
        <f t="shared" si="3"/>
        <v>-0.11</v>
      </c>
      <c r="G9">
        <f t="shared" si="4"/>
        <v>-0.15</v>
      </c>
      <c r="H9">
        <f t="shared" si="5"/>
        <v>-0.13</v>
      </c>
      <c r="I9" s="4">
        <f t="shared" si="6"/>
        <v>-0.04179999999999999</v>
      </c>
      <c r="J9" s="4">
        <f t="shared" si="0"/>
        <v>-0.062541049456494</v>
      </c>
      <c r="K9">
        <f t="shared" si="1"/>
        <v>0.07708</v>
      </c>
      <c r="L9" s="1">
        <f t="shared" si="7"/>
        <v>-0.165</v>
      </c>
      <c r="Q9">
        <v>-11</v>
      </c>
      <c r="R9">
        <v>-15</v>
      </c>
      <c r="S9" s="6">
        <v>18</v>
      </c>
      <c r="T9">
        <v>320.23</v>
      </c>
      <c r="U9" s="7">
        <v>-0.5146</v>
      </c>
    </row>
    <row r="10" spans="1:21" ht="15">
      <c r="A10" s="1">
        <v>1966</v>
      </c>
      <c r="B10" s="1">
        <v>-0.047</v>
      </c>
      <c r="C10" s="1">
        <v>-0.132</v>
      </c>
      <c r="D10" s="1">
        <v>-0.132</v>
      </c>
      <c r="E10" s="1">
        <f t="shared" si="2"/>
        <v>-0.132</v>
      </c>
      <c r="F10">
        <f t="shared" si="3"/>
        <v>-0.03</v>
      </c>
      <c r="G10">
        <f t="shared" si="4"/>
        <v>-0.07</v>
      </c>
      <c r="H10">
        <f t="shared" si="5"/>
        <v>-0.05</v>
      </c>
      <c r="I10" s="4">
        <f t="shared" si="6"/>
        <v>-0.31088000000000005</v>
      </c>
      <c r="J10" s="4">
        <f t="shared" si="0"/>
        <v>-0.33072720485460544</v>
      </c>
      <c r="K10">
        <f t="shared" si="1"/>
        <v>-0.08674</v>
      </c>
      <c r="L10" s="1">
        <f t="shared" si="7"/>
        <v>-0.132</v>
      </c>
      <c r="Q10">
        <v>-3</v>
      </c>
      <c r="R10">
        <v>-7</v>
      </c>
      <c r="S10" s="6">
        <v>-9</v>
      </c>
      <c r="T10">
        <v>321.59</v>
      </c>
      <c r="U10" s="7">
        <v>0.0163</v>
      </c>
    </row>
    <row r="11" spans="1:21" ht="15">
      <c r="A11" s="1">
        <v>1967</v>
      </c>
      <c r="B11" s="1">
        <v>-0.029</v>
      </c>
      <c r="C11" s="1">
        <v>-0.082</v>
      </c>
      <c r="D11" s="1">
        <v>-0.082</v>
      </c>
      <c r="E11" s="1">
        <f t="shared" si="2"/>
        <v>-0.082</v>
      </c>
      <c r="F11">
        <f t="shared" si="3"/>
        <v>-0.01</v>
      </c>
      <c r="G11">
        <f t="shared" si="4"/>
        <v>-0.02</v>
      </c>
      <c r="H11">
        <f t="shared" si="5"/>
        <v>-0.015</v>
      </c>
      <c r="I11" s="4">
        <f t="shared" si="6"/>
        <v>-0.25995999999999997</v>
      </c>
      <c r="J11" s="4">
        <f t="shared" si="0"/>
        <v>-0.2797700371936797</v>
      </c>
      <c r="K11">
        <f t="shared" si="1"/>
        <v>0.014859999999999998</v>
      </c>
      <c r="L11" s="1">
        <f t="shared" si="7"/>
        <v>-0.082</v>
      </c>
      <c r="Q11">
        <v>-1</v>
      </c>
      <c r="R11">
        <v>-2</v>
      </c>
      <c r="S11" s="6">
        <v>-4</v>
      </c>
      <c r="T11">
        <v>322.31</v>
      </c>
      <c r="U11" s="7">
        <v>0.2743</v>
      </c>
    </row>
    <row r="12" spans="1:21" ht="15">
      <c r="A12" s="1">
        <v>1968</v>
      </c>
      <c r="B12" s="1">
        <v>0</v>
      </c>
      <c r="C12" s="1">
        <v>-0.071</v>
      </c>
      <c r="D12" s="1">
        <v>-0.071</v>
      </c>
      <c r="E12" s="1">
        <f t="shared" si="2"/>
        <v>-0.071</v>
      </c>
      <c r="F12">
        <f t="shared" si="3"/>
        <v>-0.04</v>
      </c>
      <c r="G12">
        <f t="shared" si="4"/>
        <v>-0.09</v>
      </c>
      <c r="H12">
        <f t="shared" si="5"/>
        <v>-0.065</v>
      </c>
      <c r="I12" s="4">
        <f t="shared" si="6"/>
        <v>-0.39903999999999995</v>
      </c>
      <c r="J12" s="4">
        <f t="shared" si="0"/>
        <v>-0.4188017560028211</v>
      </c>
      <c r="K12">
        <f t="shared" si="1"/>
        <v>-0.17862</v>
      </c>
      <c r="L12" s="1">
        <f t="shared" si="7"/>
        <v>-0.071</v>
      </c>
      <c r="Q12">
        <v>-4</v>
      </c>
      <c r="R12">
        <v>-9</v>
      </c>
      <c r="S12" s="6">
        <v>-18</v>
      </c>
      <c r="T12">
        <v>323.04</v>
      </c>
      <c r="U12" s="7">
        <v>0.0069</v>
      </c>
    </row>
    <row r="13" spans="1:21" ht="15">
      <c r="A13" s="1">
        <v>1969</v>
      </c>
      <c r="B13" s="1">
        <v>-0.074</v>
      </c>
      <c r="C13" s="1">
        <v>-0.106</v>
      </c>
      <c r="D13" s="1">
        <v>-0.106</v>
      </c>
      <c r="E13" s="1">
        <f t="shared" si="2"/>
        <v>-0.106</v>
      </c>
      <c r="F13">
        <f t="shared" si="3"/>
        <v>0.08</v>
      </c>
      <c r="G13">
        <f t="shared" si="4"/>
        <v>0</v>
      </c>
      <c r="H13">
        <f t="shared" si="5"/>
        <v>0.04</v>
      </c>
      <c r="I13" s="4">
        <f t="shared" si="6"/>
        <v>-0.16812</v>
      </c>
      <c r="J13" s="4">
        <f t="shared" si="0"/>
        <v>-0.18722800602570705</v>
      </c>
      <c r="K13">
        <f t="shared" si="1"/>
        <v>0.028120000000000003</v>
      </c>
      <c r="L13" s="1">
        <f t="shared" si="7"/>
        <v>-0.106</v>
      </c>
      <c r="Q13">
        <v>8</v>
      </c>
      <c r="R13">
        <v>0</v>
      </c>
      <c r="S13" s="6">
        <v>5</v>
      </c>
      <c r="T13">
        <v>324.23</v>
      </c>
      <c r="U13" s="7">
        <v>-0.1094</v>
      </c>
    </row>
    <row r="14" spans="1:21" ht="15">
      <c r="A14" s="1">
        <v>1970</v>
      </c>
      <c r="B14" s="1">
        <v>0.02</v>
      </c>
      <c r="C14" s="1">
        <v>0.055</v>
      </c>
      <c r="D14" s="1">
        <v>0.055</v>
      </c>
      <c r="E14" s="1">
        <f t="shared" si="2"/>
        <v>0.055</v>
      </c>
      <c r="F14">
        <f t="shared" si="3"/>
        <v>0.03</v>
      </c>
      <c r="G14">
        <f t="shared" si="4"/>
        <v>0.05</v>
      </c>
      <c r="H14">
        <f t="shared" si="5"/>
        <v>0.04</v>
      </c>
      <c r="I14" s="4">
        <f t="shared" si="6"/>
        <v>-0.30720000000000003</v>
      </c>
      <c r="J14" s="4">
        <f t="shared" si="0"/>
        <v>-0.32550222379612404</v>
      </c>
      <c r="K14">
        <f t="shared" si="1"/>
        <v>-0.021199999999999997</v>
      </c>
      <c r="L14" s="1">
        <f t="shared" si="7"/>
        <v>0.055</v>
      </c>
      <c r="Q14">
        <v>3</v>
      </c>
      <c r="R14">
        <v>5</v>
      </c>
      <c r="S14" s="6">
        <v>-9</v>
      </c>
      <c r="T14">
        <v>325.54</v>
      </c>
      <c r="U14" s="7">
        <v>0.344</v>
      </c>
    </row>
    <row r="15" spans="1:21" ht="15">
      <c r="A15" s="1">
        <v>1971</v>
      </c>
      <c r="B15" s="1">
        <v>0.048</v>
      </c>
      <c r="C15" s="1">
        <v>-0.047</v>
      </c>
      <c r="D15" s="1">
        <v>-0.047</v>
      </c>
      <c r="E15" s="1">
        <f t="shared" si="2"/>
        <v>-0.047</v>
      </c>
      <c r="F15">
        <f t="shared" si="3"/>
        <v>-0.11</v>
      </c>
      <c r="G15">
        <f t="shared" si="4"/>
        <v>-0.1</v>
      </c>
      <c r="H15">
        <f t="shared" si="5"/>
        <v>-0.10500000000000001</v>
      </c>
      <c r="I15" s="4">
        <f t="shared" si="6"/>
        <v>-0.23628</v>
      </c>
      <c r="J15" s="4">
        <f t="shared" si="0"/>
        <v>-0.25434681478718746</v>
      </c>
      <c r="K15">
        <f t="shared" si="1"/>
        <v>0.09160000000000001</v>
      </c>
      <c r="L15" s="1">
        <f t="shared" si="7"/>
        <v>-0.047</v>
      </c>
      <c r="Q15">
        <v>-11</v>
      </c>
      <c r="R15">
        <v>-10</v>
      </c>
      <c r="S15" s="6">
        <v>-2</v>
      </c>
      <c r="T15">
        <v>326.42</v>
      </c>
      <c r="U15" s="7">
        <v>0.558</v>
      </c>
    </row>
    <row r="16" spans="1:21" ht="15">
      <c r="A16" s="1">
        <v>1972</v>
      </c>
      <c r="B16" s="1">
        <v>0.135</v>
      </c>
      <c r="C16" s="1">
        <v>0.082</v>
      </c>
      <c r="D16" s="1">
        <v>0.082</v>
      </c>
      <c r="E16" s="1">
        <f t="shared" si="2"/>
        <v>0.082</v>
      </c>
      <c r="F16">
        <f t="shared" si="3"/>
        <v>0</v>
      </c>
      <c r="G16">
        <f t="shared" si="4"/>
        <v>-0.06</v>
      </c>
      <c r="H16">
        <f t="shared" si="5"/>
        <v>-0.03</v>
      </c>
      <c r="I16" s="4">
        <f t="shared" si="6"/>
        <v>-0.27536</v>
      </c>
      <c r="J16" s="4">
        <f t="shared" si="0"/>
        <v>-0.2929984110842201</v>
      </c>
      <c r="K16">
        <f t="shared" si="1"/>
        <v>0.07089999999999999</v>
      </c>
      <c r="L16" s="1">
        <f t="shared" si="7"/>
        <v>0.082</v>
      </c>
      <c r="Q16">
        <v>0</v>
      </c>
      <c r="R16">
        <v>-6</v>
      </c>
      <c r="S16" s="6">
        <v>-6</v>
      </c>
      <c r="T16">
        <v>327.45</v>
      </c>
      <c r="U16" s="7">
        <v>0.6545</v>
      </c>
    </row>
    <row r="17" spans="1:21" ht="15">
      <c r="A17" s="1">
        <v>1973</v>
      </c>
      <c r="B17" s="1">
        <v>0.176</v>
      </c>
      <c r="C17" s="1">
        <v>0.203</v>
      </c>
      <c r="D17" s="1">
        <v>0.203</v>
      </c>
      <c r="E17" s="1">
        <f t="shared" si="2"/>
        <v>0.203</v>
      </c>
      <c r="F17">
        <f t="shared" si="3"/>
        <v>0.14</v>
      </c>
      <c r="G17">
        <f t="shared" si="4"/>
        <v>0.19</v>
      </c>
      <c r="H17">
        <f t="shared" si="5"/>
        <v>0.165</v>
      </c>
      <c r="I17" s="4">
        <f t="shared" si="6"/>
        <v>-0.06444</v>
      </c>
      <c r="J17" s="4">
        <f t="shared" si="0"/>
        <v>-0.08041820597356973</v>
      </c>
      <c r="K17">
        <f t="shared" si="1"/>
        <v>0.2635</v>
      </c>
      <c r="L17" s="1">
        <f t="shared" si="7"/>
        <v>0.203</v>
      </c>
      <c r="Q17">
        <v>14</v>
      </c>
      <c r="R17">
        <v>19</v>
      </c>
      <c r="S17" s="6">
        <v>15</v>
      </c>
      <c r="T17">
        <v>329.43</v>
      </c>
      <c r="U17" s="7">
        <v>0.5675</v>
      </c>
    </row>
    <row r="18" spans="1:21" ht="15">
      <c r="A18" s="1">
        <v>1974</v>
      </c>
      <c r="B18" s="1">
        <v>0.2</v>
      </c>
      <c r="C18" s="1">
        <v>0.129</v>
      </c>
      <c r="D18" s="1">
        <v>0.129</v>
      </c>
      <c r="E18" s="1">
        <f t="shared" si="2"/>
        <v>0.129</v>
      </c>
      <c r="F18">
        <f t="shared" si="3"/>
        <v>-0.08</v>
      </c>
      <c r="G18">
        <f t="shared" si="4"/>
        <v>-0.07</v>
      </c>
      <c r="H18">
        <f t="shared" si="5"/>
        <v>-0.07500000000000001</v>
      </c>
      <c r="I18" s="4">
        <f t="shared" si="6"/>
        <v>-0.37351999999999996</v>
      </c>
      <c r="J18" s="4">
        <f t="shared" si="0"/>
        <v>-0.38940601703537936</v>
      </c>
      <c r="K18">
        <f t="shared" si="1"/>
        <v>-0.06686</v>
      </c>
      <c r="L18" s="1">
        <f t="shared" si="7"/>
        <v>0.129</v>
      </c>
      <c r="Q18">
        <v>-8</v>
      </c>
      <c r="R18">
        <v>-7</v>
      </c>
      <c r="S18" s="6">
        <v>-16</v>
      </c>
      <c r="T18">
        <v>330.21</v>
      </c>
      <c r="U18" s="7">
        <v>0.4657</v>
      </c>
    </row>
    <row r="19" spans="1:21" ht="15">
      <c r="A19" s="1">
        <v>1975</v>
      </c>
      <c r="B19" s="1">
        <v>0.064</v>
      </c>
      <c r="C19" s="1">
        <v>0.094</v>
      </c>
      <c r="D19" s="1">
        <v>0.094</v>
      </c>
      <c r="E19" s="1">
        <f t="shared" si="2"/>
        <v>0.094</v>
      </c>
      <c r="F19">
        <f t="shared" si="3"/>
        <v>-0.05</v>
      </c>
      <c r="G19">
        <f t="shared" si="4"/>
        <v>-0.02</v>
      </c>
      <c r="H19">
        <f t="shared" si="5"/>
        <v>-0.035</v>
      </c>
      <c r="I19" s="4">
        <f t="shared" si="6"/>
        <v>-0.41259999999999997</v>
      </c>
      <c r="J19" s="4">
        <f t="shared" si="0"/>
        <v>-0.4279180399634055</v>
      </c>
      <c r="K19">
        <f t="shared" si="1"/>
        <v>-0.18756</v>
      </c>
      <c r="L19" s="1">
        <f t="shared" si="7"/>
        <v>0.094</v>
      </c>
      <c r="Q19">
        <v>-5</v>
      </c>
      <c r="R19">
        <v>-2</v>
      </c>
      <c r="S19" s="6">
        <v>-20</v>
      </c>
      <c r="T19">
        <v>331.36</v>
      </c>
      <c r="U19" s="7">
        <v>0.0622</v>
      </c>
    </row>
    <row r="20" spans="1:21" ht="15">
      <c r="A20" s="1">
        <v>1976</v>
      </c>
      <c r="B20" s="1">
        <v>0.218</v>
      </c>
      <c r="C20" s="1">
        <v>0.109</v>
      </c>
      <c r="D20" s="1">
        <v>0.109</v>
      </c>
      <c r="E20" s="1">
        <f t="shared" si="2"/>
        <v>0.109</v>
      </c>
      <c r="F20">
        <f t="shared" si="3"/>
        <v>-0.16</v>
      </c>
      <c r="G20">
        <f t="shared" si="4"/>
        <v>-0.23</v>
      </c>
      <c r="H20">
        <f t="shared" si="5"/>
        <v>-0.195</v>
      </c>
      <c r="I20" s="4">
        <f t="shared" si="6"/>
        <v>-0.25167999999999996</v>
      </c>
      <c r="J20" s="4">
        <f t="shared" si="0"/>
        <v>-0.2671953284179046</v>
      </c>
      <c r="K20">
        <f t="shared" si="1"/>
        <v>0.05872</v>
      </c>
      <c r="L20" s="1">
        <f t="shared" si="7"/>
        <v>0.109</v>
      </c>
      <c r="Q20">
        <v>-16</v>
      </c>
      <c r="R20">
        <v>-23</v>
      </c>
      <c r="S20" s="6">
        <v>-4</v>
      </c>
      <c r="T20">
        <v>331.92</v>
      </c>
      <c r="U20" s="7">
        <v>0.4936</v>
      </c>
    </row>
    <row r="21" spans="1:21" ht="15">
      <c r="A21" s="1">
        <v>1977</v>
      </c>
      <c r="B21" s="1">
        <v>0.133</v>
      </c>
      <c r="C21" s="1">
        <v>0.116</v>
      </c>
      <c r="D21" s="1">
        <v>0.116</v>
      </c>
      <c r="E21" s="1">
        <f t="shared" si="2"/>
        <v>0.116</v>
      </c>
      <c r="F21">
        <f t="shared" si="3"/>
        <v>0.12</v>
      </c>
      <c r="G21">
        <f t="shared" si="4"/>
        <v>0.15</v>
      </c>
      <c r="H21">
        <f t="shared" si="5"/>
        <v>0.135</v>
      </c>
      <c r="I21" s="4">
        <f t="shared" si="6"/>
        <v>-0.20076</v>
      </c>
      <c r="J21" s="4">
        <f t="shared" si="0"/>
        <v>-0.2148677331072334</v>
      </c>
      <c r="K21">
        <f t="shared" si="1"/>
        <v>0.16322000000000003</v>
      </c>
      <c r="L21" s="1">
        <f t="shared" si="7"/>
        <v>0.116</v>
      </c>
      <c r="Q21">
        <v>12</v>
      </c>
      <c r="R21">
        <v>15</v>
      </c>
      <c r="S21" s="6">
        <v>1</v>
      </c>
      <c r="T21">
        <v>333.73</v>
      </c>
      <c r="U21" s="7">
        <v>0.7661</v>
      </c>
    </row>
    <row r="22" spans="1:21" ht="15">
      <c r="A22" s="1">
        <v>1978</v>
      </c>
      <c r="B22" s="1">
        <v>0.2</v>
      </c>
      <c r="C22" s="1">
        <v>0.059</v>
      </c>
      <c r="D22" s="1">
        <v>0.059</v>
      </c>
      <c r="E22" s="1">
        <f t="shared" si="2"/>
        <v>0.059</v>
      </c>
      <c r="F22">
        <f t="shared" si="3"/>
        <v>0.01</v>
      </c>
      <c r="G22">
        <f t="shared" si="4"/>
        <v>0.06</v>
      </c>
      <c r="H22">
        <f t="shared" si="5"/>
        <v>0.034999999999999996</v>
      </c>
      <c r="I22" s="4">
        <f t="shared" si="6"/>
        <v>-0.22984</v>
      </c>
      <c r="J22" s="4">
        <f t="shared" si="0"/>
        <v>-0.24270582161374865</v>
      </c>
      <c r="K22">
        <f t="shared" si="1"/>
        <v>0.14276000000000003</v>
      </c>
      <c r="L22" s="1">
        <f t="shared" si="7"/>
        <v>0.059</v>
      </c>
      <c r="Q22">
        <v>1</v>
      </c>
      <c r="R22">
        <v>6</v>
      </c>
      <c r="S22" s="6">
        <v>-2</v>
      </c>
      <c r="T22">
        <v>335.42</v>
      </c>
      <c r="U22" s="7">
        <v>0.8138</v>
      </c>
    </row>
    <row r="23" spans="1:21" ht="15">
      <c r="A23" s="1">
        <v>1979</v>
      </c>
      <c r="B23" s="1">
        <v>0.253</v>
      </c>
      <c r="C23" s="1">
        <v>0.121</v>
      </c>
      <c r="D23" s="1">
        <v>0.121</v>
      </c>
      <c r="E23" s="1">
        <f t="shared" si="2"/>
        <v>0.121</v>
      </c>
      <c r="F23">
        <f t="shared" si="3"/>
        <v>0.08</v>
      </c>
      <c r="G23">
        <f t="shared" si="4"/>
        <v>0.13</v>
      </c>
      <c r="H23">
        <f t="shared" si="5"/>
        <v>0.10500000000000001</v>
      </c>
      <c r="I23" s="4">
        <f t="shared" si="6"/>
        <v>-0.25892</v>
      </c>
      <c r="J23" s="4">
        <f t="shared" si="0"/>
        <v>-0.27056747183771235</v>
      </c>
      <c r="K23">
        <f t="shared" si="1"/>
        <v>0.12268</v>
      </c>
      <c r="L23" s="1">
        <f t="shared" si="7"/>
        <v>0.121</v>
      </c>
      <c r="Q23">
        <v>8</v>
      </c>
      <c r="R23">
        <v>13</v>
      </c>
      <c r="S23" s="6">
        <v>-5</v>
      </c>
      <c r="T23">
        <v>337.1</v>
      </c>
      <c r="U23" s="7">
        <v>0.8634</v>
      </c>
    </row>
    <row r="24" spans="1:21" ht="15">
      <c r="A24" s="1">
        <v>1980</v>
      </c>
      <c r="B24" s="1">
        <v>0.324</v>
      </c>
      <c r="C24" s="1">
        <v>0.147</v>
      </c>
      <c r="D24" s="1">
        <v>0.064</v>
      </c>
      <c r="E24" s="1">
        <f t="shared" si="2"/>
        <v>0.147</v>
      </c>
      <c r="F24">
        <f t="shared" si="3"/>
        <v>0.19</v>
      </c>
      <c r="G24">
        <f t="shared" si="4"/>
        <v>0.28</v>
      </c>
      <c r="H24">
        <f t="shared" si="5"/>
        <v>0.23500000000000001</v>
      </c>
      <c r="I24" s="4">
        <f t="shared" si="6"/>
        <v>-0.027999999999999997</v>
      </c>
      <c r="J24" s="4">
        <f t="shared" si="0"/>
        <v>-0.03817452975255621</v>
      </c>
      <c r="K24">
        <f t="shared" si="1"/>
        <v>0.38198</v>
      </c>
      <c r="L24" s="1">
        <f t="shared" si="7"/>
        <v>0.147</v>
      </c>
      <c r="Q24">
        <v>19</v>
      </c>
      <c r="R24">
        <v>28</v>
      </c>
      <c r="S24" s="6">
        <v>18</v>
      </c>
      <c r="T24">
        <v>338.99</v>
      </c>
      <c r="U24" s="7">
        <v>1.0099</v>
      </c>
    </row>
    <row r="25" spans="1:21" ht="15">
      <c r="A25" s="1">
        <v>1981</v>
      </c>
      <c r="B25" s="1">
        <v>0.376</v>
      </c>
      <c r="C25" s="1">
        <v>0.115</v>
      </c>
      <c r="D25" s="1">
        <v>0.147</v>
      </c>
      <c r="E25" s="1">
        <f t="shared" si="2"/>
        <v>0.115</v>
      </c>
      <c r="F25">
        <f t="shared" si="3"/>
        <v>0.26</v>
      </c>
      <c r="G25">
        <f t="shared" si="4"/>
        <v>0.38</v>
      </c>
      <c r="H25">
        <f t="shared" si="5"/>
        <v>0.32</v>
      </c>
      <c r="I25" s="4">
        <f t="shared" si="6"/>
        <v>-0.07707999999999998</v>
      </c>
      <c r="J25" s="4">
        <f t="shared" si="0"/>
        <v>-0.08644828909641822</v>
      </c>
      <c r="K25">
        <f t="shared" si="1"/>
        <v>0.34134</v>
      </c>
      <c r="L25" s="1">
        <f t="shared" si="7"/>
        <v>0.115</v>
      </c>
      <c r="Q25">
        <v>26</v>
      </c>
      <c r="R25">
        <v>38</v>
      </c>
      <c r="S25" s="6">
        <v>13</v>
      </c>
      <c r="T25">
        <v>340.36</v>
      </c>
      <c r="U25" s="7">
        <v>1.0567</v>
      </c>
    </row>
    <row r="26" spans="1:21" ht="15">
      <c r="A26" s="1">
        <v>1982</v>
      </c>
      <c r="B26" s="1">
        <v>0.3</v>
      </c>
      <c r="C26" s="1">
        <v>0.109</v>
      </c>
      <c r="D26" s="1">
        <v>0.109</v>
      </c>
      <c r="E26" s="1">
        <f t="shared" si="2"/>
        <v>0.109</v>
      </c>
      <c r="F26">
        <f t="shared" si="3"/>
        <v>0.04</v>
      </c>
      <c r="G26">
        <f t="shared" si="4"/>
        <v>0.06</v>
      </c>
      <c r="H26">
        <f t="shared" si="5"/>
        <v>0.05</v>
      </c>
      <c r="I26" s="4">
        <f t="shared" si="6"/>
        <v>-0.08615999999999999</v>
      </c>
      <c r="J26" s="4">
        <f t="shared" si="0"/>
        <v>-0.09492942192969912</v>
      </c>
      <c r="K26">
        <f t="shared" si="1"/>
        <v>0.10247999999999999</v>
      </c>
      <c r="L26" s="1">
        <f t="shared" si="7"/>
        <v>0.109</v>
      </c>
      <c r="Q26">
        <v>4</v>
      </c>
      <c r="R26">
        <v>6</v>
      </c>
      <c r="S26" s="6">
        <v>12</v>
      </c>
      <c r="T26">
        <v>341.57</v>
      </c>
      <c r="U26" s="7">
        <v>-0.0876</v>
      </c>
    </row>
    <row r="27" spans="1:21" ht="15">
      <c r="A27" s="1">
        <v>1983</v>
      </c>
      <c r="B27" s="1">
        <v>0.094</v>
      </c>
      <c r="C27" s="1">
        <v>-0.055</v>
      </c>
      <c r="D27" s="1">
        <v>-0.149</v>
      </c>
      <c r="E27" s="1">
        <f t="shared" si="2"/>
        <v>-0.055</v>
      </c>
      <c r="F27">
        <f t="shared" si="3"/>
        <v>0.25</v>
      </c>
      <c r="G27">
        <f t="shared" si="4"/>
        <v>0.31</v>
      </c>
      <c r="H27">
        <f t="shared" si="5"/>
        <v>0.28</v>
      </c>
      <c r="I27" s="4">
        <f t="shared" si="6"/>
        <v>-0.16524</v>
      </c>
      <c r="J27" s="4">
        <f t="shared" si="0"/>
        <v>-0.17372819325052855</v>
      </c>
      <c r="K27">
        <f t="shared" si="1"/>
        <v>-0.07962</v>
      </c>
      <c r="L27" s="1">
        <f t="shared" si="7"/>
        <v>-0.055</v>
      </c>
      <c r="Q27">
        <v>25</v>
      </c>
      <c r="R27">
        <v>31</v>
      </c>
      <c r="S27" s="6">
        <v>4</v>
      </c>
      <c r="T27">
        <v>342.53</v>
      </c>
      <c r="U27" s="7">
        <v>-0.5981</v>
      </c>
    </row>
    <row r="28" spans="1:21" ht="15">
      <c r="A28" s="1">
        <v>1984</v>
      </c>
      <c r="B28" s="1">
        <v>0.067</v>
      </c>
      <c r="C28" s="1">
        <v>0.082</v>
      </c>
      <c r="D28" s="1">
        <v>0.053</v>
      </c>
      <c r="E28" s="1">
        <f t="shared" si="2"/>
        <v>0.082</v>
      </c>
      <c r="F28">
        <f t="shared" si="3"/>
        <v>0.09</v>
      </c>
      <c r="G28">
        <f t="shared" si="4"/>
        <v>0.13</v>
      </c>
      <c r="H28">
        <f t="shared" si="5"/>
        <v>0.11</v>
      </c>
      <c r="I28" s="4">
        <f t="shared" si="6"/>
        <v>-0.21432</v>
      </c>
      <c r="J28" s="4">
        <f t="shared" si="0"/>
        <v>-0.22159682026545147</v>
      </c>
      <c r="K28">
        <f t="shared" si="1"/>
        <v>0.08062000000000001</v>
      </c>
      <c r="L28" s="2">
        <f>C27+(C28-C27)*0.9*3/4.2</f>
        <v>0.033071428571428564</v>
      </c>
      <c r="Q28">
        <v>9</v>
      </c>
      <c r="R28">
        <v>13</v>
      </c>
      <c r="S28" s="6">
        <v>-1</v>
      </c>
      <c r="T28">
        <v>344.24</v>
      </c>
      <c r="U28" s="7">
        <v>0.4531</v>
      </c>
    </row>
    <row r="29" spans="1:21" ht="15">
      <c r="A29" s="1">
        <v>1985</v>
      </c>
      <c r="B29" s="1">
        <v>0.212</v>
      </c>
      <c r="C29" s="1">
        <v>0.2</v>
      </c>
      <c r="D29" s="1">
        <v>0.057</v>
      </c>
      <c r="E29" s="2">
        <f>C28+(C29-C28)*0.9</f>
        <v>0.1882</v>
      </c>
      <c r="F29">
        <f t="shared" si="3"/>
        <v>0.04</v>
      </c>
      <c r="G29">
        <f t="shared" si="4"/>
        <v>0.11</v>
      </c>
      <c r="H29">
        <f t="shared" si="5"/>
        <v>0.075</v>
      </c>
      <c r="I29" s="4">
        <f t="shared" si="6"/>
        <v>-0.37339999999999995</v>
      </c>
      <c r="J29" s="4">
        <f t="shared" si="0"/>
        <v>-0.3797606530338995</v>
      </c>
      <c r="K29">
        <f t="shared" si="1"/>
        <v>0.00656000000000001</v>
      </c>
      <c r="L29" s="2">
        <f>C27+(C29-C27)*0.9*3/4.2</f>
        <v>0.10892857142857143</v>
      </c>
      <c r="Q29">
        <v>4</v>
      </c>
      <c r="R29">
        <v>11</v>
      </c>
      <c r="S29" s="6">
        <v>-17</v>
      </c>
      <c r="T29">
        <v>345.72</v>
      </c>
      <c r="U29" s="7">
        <v>0.8828</v>
      </c>
    </row>
    <row r="30" spans="1:21" ht="15">
      <c r="A30" s="1">
        <v>1986</v>
      </c>
      <c r="B30" s="1">
        <v>0.276</v>
      </c>
      <c r="C30" s="1">
        <v>0.271</v>
      </c>
      <c r="D30" s="1">
        <v>0.14</v>
      </c>
      <c r="E30" s="2">
        <f>C28+(C30-C28)*0.9</f>
        <v>0.2521</v>
      </c>
      <c r="F30">
        <f t="shared" si="3"/>
        <v>0.12</v>
      </c>
      <c r="G30">
        <f t="shared" si="4"/>
        <v>0.18</v>
      </c>
      <c r="H30">
        <f t="shared" si="5"/>
        <v>0.15</v>
      </c>
      <c r="I30" s="4">
        <f t="shared" si="6"/>
        <v>-0.13248</v>
      </c>
      <c r="J30" s="4">
        <f t="shared" si="0"/>
        <v>-0.13799396990714602</v>
      </c>
      <c r="K30">
        <f t="shared" si="1"/>
        <v>0.25086</v>
      </c>
      <c r="L30" s="2">
        <f>C27+(C30-C27)*0.9*3/4.2</f>
        <v>0.15457142857142855</v>
      </c>
      <c r="Q30">
        <v>12</v>
      </c>
      <c r="R30">
        <v>18</v>
      </c>
      <c r="S30" s="6">
        <v>7</v>
      </c>
      <c r="T30">
        <v>347.15</v>
      </c>
      <c r="U30" s="7">
        <v>0.9043</v>
      </c>
    </row>
    <row r="31" spans="1:21" ht="15">
      <c r="A31" s="1">
        <v>1987</v>
      </c>
      <c r="B31" s="1">
        <v>0.412</v>
      </c>
      <c r="C31" s="1">
        <v>0.292</v>
      </c>
      <c r="D31" s="1">
        <v>0.131</v>
      </c>
      <c r="E31" s="2">
        <f>C28+(C31-C28)*0.9</f>
        <v>0.27099999999999996</v>
      </c>
      <c r="F31">
        <f t="shared" si="3"/>
        <v>0.27</v>
      </c>
      <c r="G31">
        <f t="shared" si="4"/>
        <v>0.34</v>
      </c>
      <c r="H31">
        <f t="shared" si="5"/>
        <v>0.30500000000000005</v>
      </c>
      <c r="I31" s="4">
        <f t="shared" si="6"/>
        <v>-0.23155999999999996</v>
      </c>
      <c r="J31" s="4">
        <f t="shared" si="0"/>
        <v>-0.23580502133628237</v>
      </c>
      <c r="K31">
        <f t="shared" si="1"/>
        <v>0.17984</v>
      </c>
      <c r="L31" s="2">
        <f>C27+(C31-C27)*0.9*3/4.2</f>
        <v>0.16807142857142854</v>
      </c>
      <c r="Q31">
        <v>27</v>
      </c>
      <c r="R31">
        <v>34</v>
      </c>
      <c r="S31" s="6">
        <v>-3</v>
      </c>
      <c r="T31">
        <v>348.93</v>
      </c>
      <c r="U31" s="7">
        <v>1.0492</v>
      </c>
    </row>
    <row r="32" spans="1:21" ht="15">
      <c r="A32" s="1">
        <v>1988</v>
      </c>
      <c r="B32" s="1">
        <v>0.447</v>
      </c>
      <c r="C32" s="1">
        <v>0.365</v>
      </c>
      <c r="D32" s="1">
        <v>0.247</v>
      </c>
      <c r="E32" s="2">
        <f>C28+(C32-C28)*0.9</f>
        <v>0.3367</v>
      </c>
      <c r="F32">
        <f t="shared" si="3"/>
        <v>0.31</v>
      </c>
      <c r="G32">
        <f t="shared" si="4"/>
        <v>0.41</v>
      </c>
      <c r="H32">
        <f t="shared" si="5"/>
        <v>0.36</v>
      </c>
      <c r="I32" s="4">
        <f t="shared" si="6"/>
        <v>-0.13063999999999998</v>
      </c>
      <c r="J32" s="4">
        <f t="shared" si="0"/>
        <v>-0.13270072446081382</v>
      </c>
      <c r="K32">
        <f t="shared" si="1"/>
        <v>0.31300000000000006</v>
      </c>
      <c r="L32" s="2">
        <f>C27+(C32-C27)*0.9*3/4.2</f>
        <v>0.21499999999999997</v>
      </c>
      <c r="Q32">
        <v>31</v>
      </c>
      <c r="R32">
        <v>41</v>
      </c>
      <c r="S32" s="6">
        <v>7</v>
      </c>
      <c r="T32">
        <v>351.47</v>
      </c>
      <c r="U32" s="7">
        <v>1.215</v>
      </c>
    </row>
    <row r="33" spans="1:21" ht="15">
      <c r="A33" s="1">
        <v>1989</v>
      </c>
      <c r="B33" s="1">
        <v>0.429</v>
      </c>
      <c r="C33" s="1">
        <v>0.4</v>
      </c>
      <c r="D33" s="1">
        <v>0.324</v>
      </c>
      <c r="E33" s="2">
        <f>C28+(C33-C28)*0.9</f>
        <v>0.3682</v>
      </c>
      <c r="F33">
        <f t="shared" si="3"/>
        <v>0.19</v>
      </c>
      <c r="G33">
        <f t="shared" si="4"/>
        <v>0.27</v>
      </c>
      <c r="H33">
        <f t="shared" si="5"/>
        <v>0.23</v>
      </c>
      <c r="I33" s="4">
        <f t="shared" si="6"/>
        <v>-0.16972</v>
      </c>
      <c r="J33" s="4">
        <f t="shared" si="0"/>
        <v>-0.17065979073052828</v>
      </c>
      <c r="K33">
        <f t="shared" si="1"/>
        <v>0.30606</v>
      </c>
      <c r="L33" s="2">
        <f>C27+(C33-C27)*0.9*3/4.2</f>
        <v>0.23750000000000004</v>
      </c>
      <c r="Q33">
        <v>19</v>
      </c>
      <c r="R33">
        <v>27</v>
      </c>
      <c r="S33" s="6">
        <v>3</v>
      </c>
      <c r="T33">
        <v>353.15</v>
      </c>
      <c r="U33" s="7">
        <v>1.3803</v>
      </c>
    </row>
    <row r="34" spans="1:21" ht="15">
      <c r="A34" s="1">
        <v>1990</v>
      </c>
      <c r="B34" s="1">
        <v>0.508</v>
      </c>
      <c r="C34" s="1">
        <v>0.435</v>
      </c>
      <c r="D34" s="1">
        <v>0.318</v>
      </c>
      <c r="E34" s="2">
        <f>C28+(C34-C28)*0.9</f>
        <v>0.3997</v>
      </c>
      <c r="F34">
        <f t="shared" si="3"/>
        <v>0.36</v>
      </c>
      <c r="G34">
        <f t="shared" si="4"/>
        <v>0.46</v>
      </c>
      <c r="H34">
        <f t="shared" si="5"/>
        <v>0.41000000000000003</v>
      </c>
      <c r="I34" s="4">
        <f t="shared" si="6"/>
        <v>-0.20879999999999999</v>
      </c>
      <c r="J34" s="4">
        <f aca="true" t="shared" si="8" ref="J34:J63">S34/100-0.3+(0.08*5.35*LN(T34/280))</f>
        <v>-0.2092803934040089</v>
      </c>
      <c r="K34">
        <f aca="true" t="shared" si="9" ref="K34:K63">0.2*U34+S34/100</f>
        <v>0.27004</v>
      </c>
      <c r="L34" s="2">
        <f>C27+(C34-C27)*0.9*3/4.2</f>
        <v>0.26</v>
      </c>
      <c r="Q34">
        <v>36</v>
      </c>
      <c r="R34">
        <v>46</v>
      </c>
      <c r="S34" s="6">
        <v>-1</v>
      </c>
      <c r="T34">
        <v>354.29</v>
      </c>
      <c r="U34" s="7">
        <v>1.4002</v>
      </c>
    </row>
    <row r="35" spans="1:21" ht="15">
      <c r="A35" s="1">
        <v>1991</v>
      </c>
      <c r="B35" s="1">
        <v>0.506</v>
      </c>
      <c r="C35" s="1">
        <v>0.406</v>
      </c>
      <c r="D35" s="1">
        <v>0.355</v>
      </c>
      <c r="E35" s="2">
        <f>C28+(C35-C28)*0.9</f>
        <v>0.37360000000000004</v>
      </c>
      <c r="F35">
        <f t="shared" si="3"/>
        <v>0.35</v>
      </c>
      <c r="G35">
        <f t="shared" si="4"/>
        <v>0.42</v>
      </c>
      <c r="H35">
        <f t="shared" si="5"/>
        <v>0.385</v>
      </c>
      <c r="I35" s="4">
        <f t="shared" si="6"/>
        <v>-0.33788</v>
      </c>
      <c r="J35" s="4">
        <f t="shared" si="8"/>
        <v>-0.3376044894640394</v>
      </c>
      <c r="K35">
        <f t="shared" si="9"/>
        <v>-0.07914000000000002</v>
      </c>
      <c r="L35" s="2">
        <f>C27+(C35-C27)*0.9*3/4.2</f>
        <v>0.24135714285714288</v>
      </c>
      <c r="Q35">
        <v>35</v>
      </c>
      <c r="R35">
        <v>42</v>
      </c>
      <c r="S35" s="6">
        <v>-14</v>
      </c>
      <c r="T35">
        <v>355.68</v>
      </c>
      <c r="U35" s="7">
        <v>0.3043</v>
      </c>
    </row>
    <row r="36" spans="1:21" ht="15">
      <c r="A36" s="1">
        <v>1992</v>
      </c>
      <c r="B36" s="1">
        <v>0.518</v>
      </c>
      <c r="C36" s="1">
        <v>0.459</v>
      </c>
      <c r="D36" s="1">
        <v>0.355</v>
      </c>
      <c r="E36" s="2">
        <f>C28+(C36-C28)*0.9</f>
        <v>0.4213</v>
      </c>
      <c r="F36">
        <f t="shared" si="3"/>
        <v>0.13</v>
      </c>
      <c r="G36">
        <f t="shared" si="4"/>
        <v>0.14</v>
      </c>
      <c r="H36">
        <f t="shared" si="5"/>
        <v>0.135</v>
      </c>
      <c r="I36" s="4">
        <f t="shared" si="6"/>
        <v>-0.17695999999999995</v>
      </c>
      <c r="J36" s="4">
        <f t="shared" si="8"/>
        <v>-0.17671495115759883</v>
      </c>
      <c r="K36">
        <f t="shared" si="9"/>
        <v>-0.23354000000000005</v>
      </c>
      <c r="L36" s="2">
        <f>C27+(C36-C27)*0.9*3/4.2</f>
        <v>0.2754285714285714</v>
      </c>
      <c r="Q36">
        <v>13</v>
      </c>
      <c r="R36">
        <v>14</v>
      </c>
      <c r="S36" s="6">
        <v>2</v>
      </c>
      <c r="T36">
        <v>356.42</v>
      </c>
      <c r="U36" s="7">
        <v>-1.2677</v>
      </c>
    </row>
    <row r="37" spans="1:21" ht="15">
      <c r="A37" s="1">
        <v>1993</v>
      </c>
      <c r="B37" s="1">
        <v>0.647</v>
      </c>
      <c r="C37" s="1">
        <v>0.447</v>
      </c>
      <c r="D37" s="1">
        <v>0.341</v>
      </c>
      <c r="E37" s="2">
        <f>C28+(C37-C28)*0.9</f>
        <v>0.41050000000000003</v>
      </c>
      <c r="F37">
        <f t="shared" si="3"/>
        <v>0.13</v>
      </c>
      <c r="G37">
        <f t="shared" si="4"/>
        <v>0.17</v>
      </c>
      <c r="H37">
        <f t="shared" si="5"/>
        <v>0.15000000000000002</v>
      </c>
      <c r="I37" s="4">
        <f t="shared" si="6"/>
        <v>-0.19604</v>
      </c>
      <c r="J37" s="4">
        <f t="shared" si="8"/>
        <v>-0.19586320958297054</v>
      </c>
      <c r="K37">
        <f t="shared" si="9"/>
        <v>0.08212000000000001</v>
      </c>
      <c r="L37" s="2">
        <f>C27+(C37-C27)*0.9*3/4.2</f>
        <v>0.26771428571428574</v>
      </c>
      <c r="Q37">
        <v>13</v>
      </c>
      <c r="R37">
        <v>17</v>
      </c>
      <c r="S37" s="6">
        <v>0</v>
      </c>
      <c r="T37">
        <v>357.13</v>
      </c>
      <c r="U37" s="7">
        <v>0.4106</v>
      </c>
    </row>
    <row r="38" spans="1:21" ht="15">
      <c r="A38" s="1">
        <v>1994</v>
      </c>
      <c r="B38" s="1">
        <v>0.688</v>
      </c>
      <c r="C38" s="1">
        <v>0.406</v>
      </c>
      <c r="D38" s="1">
        <v>0.471</v>
      </c>
      <c r="E38" s="2">
        <f>C28+(C38-C28)*0.9</f>
        <v>0.37360000000000004</v>
      </c>
      <c r="F38">
        <f t="shared" si="3"/>
        <v>0.23</v>
      </c>
      <c r="G38">
        <f t="shared" si="4"/>
        <v>0.3</v>
      </c>
      <c r="H38">
        <f t="shared" si="5"/>
        <v>0.265</v>
      </c>
      <c r="I38" s="4">
        <f t="shared" si="6"/>
        <v>-0.31511999999999996</v>
      </c>
      <c r="J38" s="4">
        <f t="shared" si="8"/>
        <v>-0.3140931788376892</v>
      </c>
      <c r="K38">
        <f t="shared" si="9"/>
        <v>0.09794</v>
      </c>
      <c r="L38" s="2">
        <f>C27+(C38-C27)*0.9*3/4.2</f>
        <v>0.24135714285714288</v>
      </c>
      <c r="Q38">
        <v>23</v>
      </c>
      <c r="R38">
        <v>30</v>
      </c>
      <c r="S38" s="6">
        <v>-12</v>
      </c>
      <c r="T38">
        <v>358.61</v>
      </c>
      <c r="U38" s="7">
        <v>1.0897</v>
      </c>
    </row>
    <row r="39" spans="1:21" ht="15">
      <c r="A39" s="1">
        <v>1995</v>
      </c>
      <c r="B39" s="1">
        <v>0.705</v>
      </c>
      <c r="C39" s="1">
        <v>0.412</v>
      </c>
      <c r="D39" s="1">
        <v>0.327</v>
      </c>
      <c r="E39" s="2">
        <f>C28+(C39-C28)*0.9</f>
        <v>0.379</v>
      </c>
      <c r="F39">
        <f t="shared" si="3"/>
        <v>0.37</v>
      </c>
      <c r="G39">
        <f t="shared" si="4"/>
        <v>0.44</v>
      </c>
      <c r="H39">
        <f t="shared" si="5"/>
        <v>0.405</v>
      </c>
      <c r="I39" s="4">
        <f t="shared" si="6"/>
        <v>-0.0842</v>
      </c>
      <c r="J39" s="4">
        <f t="shared" si="8"/>
        <v>-0.08164160946101032</v>
      </c>
      <c r="K39">
        <f t="shared" si="9"/>
        <v>0.38132</v>
      </c>
      <c r="L39" s="2">
        <f>C27+(C39-C27)*0.9*3/4.2</f>
        <v>0.24521428571428566</v>
      </c>
      <c r="Q39">
        <v>37</v>
      </c>
      <c r="R39">
        <v>44</v>
      </c>
      <c r="S39" s="6">
        <v>11</v>
      </c>
      <c r="T39">
        <v>360.67</v>
      </c>
      <c r="U39" s="7">
        <v>1.3566</v>
      </c>
    </row>
    <row r="40" spans="1:21" ht="15">
      <c r="A40" s="1">
        <v>1996</v>
      </c>
      <c r="B40" s="1">
        <v>0.859</v>
      </c>
      <c r="C40" s="1">
        <v>0.276</v>
      </c>
      <c r="D40" s="1">
        <v>0.218</v>
      </c>
      <c r="E40" s="2">
        <f>C28+(C40-C28)*0.9</f>
        <v>0.2566</v>
      </c>
      <c r="F40">
        <f t="shared" si="3"/>
        <v>0.29</v>
      </c>
      <c r="G40">
        <f t="shared" si="4"/>
        <v>0.35</v>
      </c>
      <c r="H40">
        <f t="shared" si="5"/>
        <v>0.31999999999999995</v>
      </c>
      <c r="I40" s="4">
        <f t="shared" si="6"/>
        <v>-0.22327999999999995</v>
      </c>
      <c r="J40" s="4">
        <f t="shared" si="8"/>
        <v>-0.2193810304069873</v>
      </c>
      <c r="K40">
        <f t="shared" si="9"/>
        <v>0.26134</v>
      </c>
      <c r="L40" s="2">
        <f>C27+(C40-C27)*0.9*3/4.2</f>
        <v>0.15778571428571428</v>
      </c>
      <c r="Q40">
        <v>29</v>
      </c>
      <c r="R40">
        <v>35</v>
      </c>
      <c r="S40" s="6">
        <v>-3</v>
      </c>
      <c r="T40">
        <v>362.58</v>
      </c>
      <c r="U40" s="7">
        <v>1.4567</v>
      </c>
    </row>
    <row r="41" spans="1:21" ht="15">
      <c r="A41" s="1">
        <v>1997</v>
      </c>
      <c r="B41" s="1">
        <v>0.865</v>
      </c>
      <c r="C41" s="1">
        <v>0.317</v>
      </c>
      <c r="D41" s="1">
        <v>0.385</v>
      </c>
      <c r="E41" s="2">
        <f>C28+(C41-C28)*0.9</f>
        <v>0.2935</v>
      </c>
      <c r="F41">
        <f t="shared" si="3"/>
        <v>0.39</v>
      </c>
      <c r="G41">
        <f t="shared" si="4"/>
        <v>0.38</v>
      </c>
      <c r="H41">
        <f t="shared" si="5"/>
        <v>0.385</v>
      </c>
      <c r="I41" s="4">
        <f t="shared" si="6"/>
        <v>-0.33236</v>
      </c>
      <c r="J41" s="4">
        <f t="shared" si="8"/>
        <v>-0.32831996053042023</v>
      </c>
      <c r="K41">
        <f t="shared" si="9"/>
        <v>0.16442</v>
      </c>
      <c r="L41" s="2">
        <f>C27+(C41-C27)*0.9*3/4.2</f>
        <v>0.18414285714285714</v>
      </c>
      <c r="Q41">
        <v>39</v>
      </c>
      <c r="R41">
        <v>38</v>
      </c>
      <c r="S41" s="6">
        <v>-14</v>
      </c>
      <c r="T41">
        <v>363.48</v>
      </c>
      <c r="U41" s="7">
        <v>1.5221</v>
      </c>
    </row>
    <row r="42" spans="1:21" ht="15">
      <c r="A42" s="1">
        <v>1998</v>
      </c>
      <c r="B42" s="1">
        <v>0.918</v>
      </c>
      <c r="C42" s="1">
        <v>0.404</v>
      </c>
      <c r="D42" s="1">
        <v>0.4</v>
      </c>
      <c r="E42" s="2">
        <f>C28+(C42-C28)*0.9</f>
        <v>0.3718</v>
      </c>
      <c r="F42">
        <f t="shared" si="3"/>
        <v>0.56</v>
      </c>
      <c r="G42">
        <f t="shared" si="4"/>
        <v>0.7</v>
      </c>
      <c r="H42">
        <f t="shared" si="5"/>
        <v>0.63</v>
      </c>
      <c r="I42" s="4">
        <f t="shared" si="6"/>
        <v>-0.28144</v>
      </c>
      <c r="J42" s="4">
        <f t="shared" si="8"/>
        <v>-0.2750472621591209</v>
      </c>
      <c r="K42">
        <f t="shared" si="9"/>
        <v>0.24674000000000004</v>
      </c>
      <c r="L42" s="2">
        <f>C27+(C42-C27)*0.9*3/4.2</f>
        <v>0.2400714285714286</v>
      </c>
      <c r="Q42">
        <v>56</v>
      </c>
      <c r="R42">
        <v>70</v>
      </c>
      <c r="S42" s="6">
        <v>-9</v>
      </c>
      <c r="T42">
        <v>366.27</v>
      </c>
      <c r="U42" s="7">
        <v>1.6837</v>
      </c>
    </row>
    <row r="43" spans="1:21" ht="15">
      <c r="A43" s="1">
        <v>1999</v>
      </c>
      <c r="B43" s="1">
        <v>0.906</v>
      </c>
      <c r="C43" s="1">
        <v>0.536</v>
      </c>
      <c r="D43" s="1">
        <v>0.447</v>
      </c>
      <c r="E43" s="2">
        <f>C28+(C43-C28)*0.9</f>
        <v>0.49060000000000004</v>
      </c>
      <c r="F43">
        <f t="shared" si="3"/>
        <v>0.32</v>
      </c>
      <c r="G43">
        <f t="shared" si="4"/>
        <v>0.42</v>
      </c>
      <c r="H43">
        <f t="shared" si="5"/>
        <v>0.37</v>
      </c>
      <c r="I43" s="4">
        <f t="shared" si="6"/>
        <v>-0.39052</v>
      </c>
      <c r="J43" s="4">
        <f t="shared" si="8"/>
        <v>-0.3825887241255093</v>
      </c>
      <c r="K43">
        <f t="shared" si="9"/>
        <v>0.16086</v>
      </c>
      <c r="L43" s="2">
        <f>C27+(C43-C27)*0.9*3/4.2</f>
        <v>0.32492857142857146</v>
      </c>
      <c r="Q43">
        <v>32</v>
      </c>
      <c r="R43">
        <v>42</v>
      </c>
      <c r="S43" s="6">
        <v>-20</v>
      </c>
      <c r="T43">
        <v>368.38</v>
      </c>
      <c r="U43" s="7">
        <v>1.8043</v>
      </c>
    </row>
    <row r="44" spans="1:21" ht="15">
      <c r="A44" s="1">
        <v>2000</v>
      </c>
      <c r="B44" s="1">
        <v>0.812</v>
      </c>
      <c r="C44" s="1">
        <v>0.565</v>
      </c>
      <c r="D44" s="1">
        <v>0.541</v>
      </c>
      <c r="E44" s="2">
        <f>C28+(C44-C28)*0.9</f>
        <v>0.5166999999999999</v>
      </c>
      <c r="F44">
        <f t="shared" si="3"/>
        <v>0.33</v>
      </c>
      <c r="G44">
        <f t="shared" si="4"/>
        <v>0.41</v>
      </c>
      <c r="H44">
        <f t="shared" si="5"/>
        <v>0.37</v>
      </c>
      <c r="I44" s="4">
        <f t="shared" si="6"/>
        <v>0.01040000000000002</v>
      </c>
      <c r="J44" s="4">
        <f t="shared" si="8"/>
        <v>0.01887270110405255</v>
      </c>
      <c r="K44">
        <f t="shared" si="9"/>
        <v>0.57324</v>
      </c>
      <c r="L44" s="2">
        <f>C27+(C44-C27)*0.9*3/4.2</f>
        <v>0.3435714285714286</v>
      </c>
      <c r="Q44">
        <v>33</v>
      </c>
      <c r="R44">
        <v>41</v>
      </c>
      <c r="S44" s="6">
        <v>20</v>
      </c>
      <c r="T44">
        <v>369.64</v>
      </c>
      <c r="U44" s="7">
        <v>1.8662</v>
      </c>
    </row>
    <row r="45" spans="1:21" ht="15">
      <c r="A45" s="1">
        <v>2001</v>
      </c>
      <c r="B45" s="1">
        <v>0.859</v>
      </c>
      <c r="C45" s="1">
        <v>0.647</v>
      </c>
      <c r="D45" s="1">
        <v>0.506</v>
      </c>
      <c r="E45" s="2">
        <f>C28+(C45-C28)*0.9</f>
        <v>0.5905</v>
      </c>
      <c r="F45">
        <f t="shared" si="3"/>
        <v>0.47</v>
      </c>
      <c r="G45">
        <f t="shared" si="4"/>
        <v>0.55</v>
      </c>
      <c r="H45">
        <f t="shared" si="5"/>
        <v>0.51</v>
      </c>
      <c r="I45" s="4">
        <f t="shared" si="6"/>
        <v>-0.17867999999999998</v>
      </c>
      <c r="J45" s="4">
        <f t="shared" si="8"/>
        <v>-0.16938245651123687</v>
      </c>
      <c r="K45">
        <f t="shared" si="9"/>
        <v>0.38512</v>
      </c>
      <c r="L45" s="2">
        <f>C27+(C45-C27)*0.9*3/4.2</f>
        <v>0.39628571428571424</v>
      </c>
      <c r="Q45">
        <v>47</v>
      </c>
      <c r="R45">
        <v>55</v>
      </c>
      <c r="S45" s="6">
        <v>1</v>
      </c>
      <c r="T45">
        <v>371.15</v>
      </c>
      <c r="U45" s="7">
        <v>1.8756</v>
      </c>
    </row>
    <row r="46" spans="1:21" ht="15">
      <c r="A46" s="1">
        <v>2002</v>
      </c>
      <c r="B46" s="1">
        <v>0.953</v>
      </c>
      <c r="C46" s="1">
        <v>0.612</v>
      </c>
      <c r="D46" s="1">
        <v>0.566</v>
      </c>
      <c r="E46" s="2">
        <f>C28+(C46-C28)*0.9</f>
        <v>0.559</v>
      </c>
      <c r="F46">
        <f t="shared" si="3"/>
        <v>0.56</v>
      </c>
      <c r="G46">
        <f t="shared" si="4"/>
        <v>0.68</v>
      </c>
      <c r="H46">
        <f t="shared" si="5"/>
        <v>0.6200000000000001</v>
      </c>
      <c r="I46" s="4">
        <f t="shared" si="6"/>
        <v>-0.28776</v>
      </c>
      <c r="J46" s="4">
        <f t="shared" si="8"/>
        <v>-0.27708230318531324</v>
      </c>
      <c r="K46">
        <f t="shared" si="9"/>
        <v>0.27880000000000005</v>
      </c>
      <c r="L46" s="2">
        <f>C27+(C46-C27)*0.9*3/4.2</f>
        <v>0.37378571428571433</v>
      </c>
      <c r="Q46">
        <v>56</v>
      </c>
      <c r="R46">
        <v>68</v>
      </c>
      <c r="S46" s="6">
        <v>-10</v>
      </c>
      <c r="T46">
        <v>373.15</v>
      </c>
      <c r="U46" s="7">
        <v>1.894</v>
      </c>
    </row>
    <row r="47" spans="1:21" ht="15">
      <c r="A47" s="1">
        <v>2003</v>
      </c>
      <c r="B47" s="1">
        <v>0.906</v>
      </c>
      <c r="C47" s="1">
        <v>0.685</v>
      </c>
      <c r="D47" s="1">
        <v>0.539</v>
      </c>
      <c r="E47" s="2">
        <f>C28+(C47-C28)*0.9</f>
        <v>0.6247</v>
      </c>
      <c r="F47">
        <f t="shared" si="3"/>
        <v>0.55</v>
      </c>
      <c r="G47">
        <f t="shared" si="4"/>
        <v>0.66</v>
      </c>
      <c r="H47">
        <f t="shared" si="5"/>
        <v>0.605</v>
      </c>
      <c r="I47" s="4">
        <f t="shared" si="6"/>
        <v>-0.09684</v>
      </c>
      <c r="J47" s="4">
        <f t="shared" si="8"/>
        <v>-0.08423578031965417</v>
      </c>
      <c r="K47">
        <f t="shared" si="9"/>
        <v>0.47436</v>
      </c>
      <c r="L47" s="2">
        <f>C27+(C47-C27)*0.9*3/4.2</f>
        <v>0.4207142857142858</v>
      </c>
      <c r="Q47">
        <v>55</v>
      </c>
      <c r="R47">
        <v>66</v>
      </c>
      <c r="S47" s="6">
        <v>9</v>
      </c>
      <c r="T47">
        <v>375.64</v>
      </c>
      <c r="U47" s="7">
        <v>1.9218</v>
      </c>
    </row>
    <row r="48" spans="1:21" ht="15">
      <c r="A48" s="1">
        <v>2004</v>
      </c>
      <c r="B48" s="1">
        <v>0.965</v>
      </c>
      <c r="C48" s="1">
        <v>0.734</v>
      </c>
      <c r="D48" s="1">
        <v>0.496</v>
      </c>
      <c r="E48" s="2">
        <f>C28+(C48-C28)*0.9</f>
        <v>0.6688</v>
      </c>
      <c r="F48">
        <f t="shared" si="3"/>
        <v>0.48</v>
      </c>
      <c r="G48">
        <f t="shared" si="4"/>
        <v>0.58</v>
      </c>
      <c r="H48">
        <f t="shared" si="5"/>
        <v>0.53</v>
      </c>
      <c r="I48" s="4">
        <f t="shared" si="6"/>
        <v>-0.26592</v>
      </c>
      <c r="J48" s="4">
        <f t="shared" si="8"/>
        <v>-0.2521784392537876</v>
      </c>
      <c r="K48">
        <f t="shared" si="9"/>
        <v>0.31836000000000003</v>
      </c>
      <c r="L48" s="2">
        <f>C27+(C48-C27)*0.9*3/4.2</f>
        <v>0.45221428571428574</v>
      </c>
      <c r="Q48">
        <v>48</v>
      </c>
      <c r="R48">
        <v>58</v>
      </c>
      <c r="S48" s="6">
        <v>-8</v>
      </c>
      <c r="T48">
        <v>377.45</v>
      </c>
      <c r="U48" s="7">
        <f>U47+0.07</f>
        <v>1.9918</v>
      </c>
    </row>
    <row r="49" spans="1:21" ht="15">
      <c r="A49" s="1">
        <v>2005</v>
      </c>
      <c r="B49" s="1">
        <v>1.034</v>
      </c>
      <c r="C49" s="1">
        <v>0.694</v>
      </c>
      <c r="D49" s="1">
        <v>0.648</v>
      </c>
      <c r="E49" s="2">
        <f>C28+(C49-C28)*0.9</f>
        <v>0.6327999999999999</v>
      </c>
      <c r="F49">
        <f t="shared" si="3"/>
        <v>0.63</v>
      </c>
      <c r="G49">
        <f t="shared" si="4"/>
        <v>0.78</v>
      </c>
      <c r="H49">
        <f t="shared" si="5"/>
        <v>0.7050000000000001</v>
      </c>
      <c r="I49" s="4">
        <f t="shared" si="6"/>
        <v>-0.33499999999999996</v>
      </c>
      <c r="J49" s="4">
        <f t="shared" si="8"/>
        <v>-0.3199052970778361</v>
      </c>
      <c r="K49">
        <f t="shared" si="9"/>
        <v>0.26236000000000004</v>
      </c>
      <c r="L49" s="2">
        <f>C27+(C49-C27)*0.9*3/4.2</f>
        <v>0.4265</v>
      </c>
      <c r="Q49">
        <v>63</v>
      </c>
      <c r="R49">
        <v>78</v>
      </c>
      <c r="S49" s="6">
        <v>-15</v>
      </c>
      <c r="T49">
        <v>379.46</v>
      </c>
      <c r="U49" s="7">
        <f aca="true" t="shared" si="10" ref="U49:U63">U48+0.07</f>
        <v>2.0618</v>
      </c>
    </row>
    <row r="50" spans="1:21" ht="15">
      <c r="A50" s="1">
        <v>2006</v>
      </c>
      <c r="B50" s="1">
        <v>1.021</v>
      </c>
      <c r="C50" s="1">
        <v>0.835</v>
      </c>
      <c r="D50" s="1">
        <v>0.692</v>
      </c>
      <c r="E50" s="2">
        <f>C28+(C50-C28)*0.9</f>
        <v>0.7596999999999999</v>
      </c>
      <c r="F50">
        <f t="shared" si="3"/>
        <v>0.55</v>
      </c>
      <c r="G50">
        <f t="shared" si="4"/>
        <v>0.66</v>
      </c>
      <c r="H50">
        <f t="shared" si="5"/>
        <v>0.605</v>
      </c>
      <c r="I50" s="4">
        <f t="shared" si="6"/>
        <v>-0.004079999999999986</v>
      </c>
      <c r="J50" s="4">
        <f t="shared" si="8"/>
        <v>0.012501667981289488</v>
      </c>
      <c r="K50">
        <f t="shared" si="9"/>
        <v>0.60636</v>
      </c>
      <c r="L50" s="2">
        <f>C27+(C50-C27)*0.9*3/4.2</f>
        <v>0.5171428571428571</v>
      </c>
      <c r="Q50">
        <v>55</v>
      </c>
      <c r="R50">
        <v>66</v>
      </c>
      <c r="S50" s="6">
        <v>18</v>
      </c>
      <c r="T50">
        <v>381.6</v>
      </c>
      <c r="U50" s="7">
        <f t="shared" si="10"/>
        <v>2.1317999999999997</v>
      </c>
    </row>
    <row r="51" spans="1:21" ht="15">
      <c r="A51" s="1">
        <v>2007</v>
      </c>
      <c r="B51" s="1">
        <v>0.941</v>
      </c>
      <c r="C51" s="1">
        <v>0.818</v>
      </c>
      <c r="D51" s="1">
        <v>0.656</v>
      </c>
      <c r="E51" s="2">
        <f>C28+(C51-C28)*0.9</f>
        <v>0.7444</v>
      </c>
      <c r="F51">
        <f t="shared" si="3"/>
        <v>0.58</v>
      </c>
      <c r="G51">
        <f t="shared" si="4"/>
        <v>0.75</v>
      </c>
      <c r="H51">
        <f t="shared" si="5"/>
        <v>0.665</v>
      </c>
      <c r="I51" s="4">
        <f t="shared" si="6"/>
        <v>-0.21315999999999996</v>
      </c>
      <c r="J51" s="4">
        <f t="shared" si="8"/>
        <v>-0.19548421065469793</v>
      </c>
      <c r="K51">
        <f t="shared" si="9"/>
        <v>0.41035999999999995</v>
      </c>
      <c r="L51" s="2">
        <f>C27+(C51-C27)*0.9*3/4.2</f>
        <v>0.5062142857142856</v>
      </c>
      <c r="Q51">
        <v>58</v>
      </c>
      <c r="R51">
        <v>75</v>
      </c>
      <c r="S51" s="6">
        <v>-3</v>
      </c>
      <c r="T51">
        <v>383.4</v>
      </c>
      <c r="U51" s="7">
        <f t="shared" si="10"/>
        <v>2.2017999999999995</v>
      </c>
    </row>
    <row r="52" spans="1:21" ht="15">
      <c r="A52" s="1">
        <v>2008</v>
      </c>
      <c r="B52" s="1">
        <v>0.965</v>
      </c>
      <c r="C52" s="1">
        <v>0.841</v>
      </c>
      <c r="D52" s="1">
        <v>0.656</v>
      </c>
      <c r="E52" s="2">
        <f>C28+(C52-C28)*0.9</f>
        <v>0.7651</v>
      </c>
      <c r="F52">
        <f t="shared" si="3"/>
        <v>0.44</v>
      </c>
      <c r="G52">
        <f t="shared" si="4"/>
        <v>0.55</v>
      </c>
      <c r="H52">
        <f t="shared" si="5"/>
        <v>0.495</v>
      </c>
      <c r="I52" s="4">
        <f t="shared" si="6"/>
        <v>-0.25224</v>
      </c>
      <c r="J52" s="4">
        <f t="shared" si="8"/>
        <v>-0.2331352172306567</v>
      </c>
      <c r="K52">
        <f t="shared" si="9"/>
        <v>0.38435999999999987</v>
      </c>
      <c r="L52" s="2">
        <f>C27+(C52-C27)*0.9*3/4.2</f>
        <v>0.5209999999999999</v>
      </c>
      <c r="Q52">
        <v>44</v>
      </c>
      <c r="R52">
        <v>55</v>
      </c>
      <c r="S52" s="6">
        <v>-7</v>
      </c>
      <c r="T52">
        <v>385.51</v>
      </c>
      <c r="U52" s="7">
        <f t="shared" si="10"/>
        <v>2.2717999999999994</v>
      </c>
    </row>
    <row r="53" spans="1:21" ht="15">
      <c r="A53" s="1">
        <v>2009</v>
      </c>
      <c r="B53" s="1">
        <v>1.129</v>
      </c>
      <c r="C53" s="1">
        <v>0.873</v>
      </c>
      <c r="D53" s="1">
        <v>0.646</v>
      </c>
      <c r="E53" s="2">
        <f>C28+(C53-C28)*0.9</f>
        <v>0.7939</v>
      </c>
      <c r="F53">
        <f t="shared" si="3"/>
        <v>0.58</v>
      </c>
      <c r="G53">
        <f t="shared" si="4"/>
        <v>0.72</v>
      </c>
      <c r="H53">
        <f t="shared" si="5"/>
        <v>0.6499999999999999</v>
      </c>
      <c r="I53" s="4">
        <f t="shared" si="6"/>
        <v>-0.18131999999999998</v>
      </c>
      <c r="J53" s="4">
        <f t="shared" si="8"/>
        <v>-0.16150630097430782</v>
      </c>
      <c r="K53">
        <f t="shared" si="9"/>
        <v>0.4683599999999999</v>
      </c>
      <c r="L53" s="2">
        <f>C27+(C53-C27)*0.9*3/4.2</f>
        <v>0.5415714285714286</v>
      </c>
      <c r="Q53">
        <v>58</v>
      </c>
      <c r="R53">
        <v>72</v>
      </c>
      <c r="S53" s="6">
        <v>0</v>
      </c>
      <c r="T53">
        <v>386.98</v>
      </c>
      <c r="U53" s="7">
        <f t="shared" si="10"/>
        <v>2.341799999999999</v>
      </c>
    </row>
    <row r="54" spans="1:21" ht="15">
      <c r="A54" s="1">
        <v>2010</v>
      </c>
      <c r="B54" s="1">
        <v>1.121</v>
      </c>
      <c r="C54" s="1">
        <v>1.035</v>
      </c>
      <c r="D54" s="1">
        <v>0.632</v>
      </c>
      <c r="E54" s="2">
        <f>C28+(C54-C28)*0.9</f>
        <v>0.9397</v>
      </c>
      <c r="F54">
        <f t="shared" si="3"/>
        <v>0.63</v>
      </c>
      <c r="G54">
        <f t="shared" si="4"/>
        <v>0.83</v>
      </c>
      <c r="H54">
        <f t="shared" si="5"/>
        <v>0.73</v>
      </c>
      <c r="I54" s="4">
        <f t="shared" si="6"/>
        <v>-0.28040000000000004</v>
      </c>
      <c r="J54" s="4">
        <f t="shared" si="8"/>
        <v>-0.25897002992936796</v>
      </c>
      <c r="K54">
        <f t="shared" si="9"/>
        <v>0.3823599999999998</v>
      </c>
      <c r="L54" s="2">
        <f>C27+(C54-C27)*0.9*3/4.2</f>
        <v>0.6457142857142856</v>
      </c>
      <c r="Q54">
        <v>63</v>
      </c>
      <c r="R54">
        <v>83</v>
      </c>
      <c r="S54" s="6">
        <v>-10</v>
      </c>
      <c r="T54">
        <v>389.28</v>
      </c>
      <c r="U54" s="7">
        <f t="shared" si="10"/>
        <v>2.411799999999999</v>
      </c>
    </row>
    <row r="55" spans="1:21" ht="15">
      <c r="A55" s="1">
        <v>2011</v>
      </c>
      <c r="B55" s="1">
        <v>1.127</v>
      </c>
      <c r="C55" s="1">
        <v>0.971</v>
      </c>
      <c r="D55" s="1">
        <v>0.588</v>
      </c>
      <c r="E55" s="2">
        <f>C28+(C55-C28)*0.9</f>
        <v>0.8821</v>
      </c>
      <c r="I55" s="4">
        <f t="shared" si="6"/>
        <v>-0.12947999999999998</v>
      </c>
      <c r="J55" s="4">
        <f t="shared" si="8"/>
        <v>-0.10653614955203172</v>
      </c>
      <c r="K55">
        <f t="shared" si="9"/>
        <v>0.5463599999999998</v>
      </c>
      <c r="L55" s="2">
        <f>C27+(C55-C27)*0.9*3/4.2</f>
        <v>0.6045714285714285</v>
      </c>
      <c r="S55" s="6">
        <v>5</v>
      </c>
      <c r="T55">
        <v>391.5</v>
      </c>
      <c r="U55" s="7">
        <f t="shared" si="10"/>
        <v>2.481799999999999</v>
      </c>
    </row>
    <row r="56" spans="1:21" ht="15">
      <c r="A56" s="1">
        <v>2012</v>
      </c>
      <c r="B56" s="1">
        <v>1.176</v>
      </c>
      <c r="C56" s="1">
        <v>1.065</v>
      </c>
      <c r="D56" s="1">
        <v>0.604</v>
      </c>
      <c r="E56" s="2">
        <f>C28+(C56-C28)*0.9</f>
        <v>0.9667</v>
      </c>
      <c r="I56" s="4">
        <f t="shared" si="6"/>
        <v>-0.04855999999999998</v>
      </c>
      <c r="J56" s="4">
        <f t="shared" si="8"/>
        <v>-0.024790544277334153</v>
      </c>
      <c r="K56">
        <f t="shared" si="9"/>
        <v>0.6403599999999998</v>
      </c>
      <c r="L56" s="2">
        <f>C27+(C56-C27)*0.9*3/4.2</f>
        <v>0.6649999999999999</v>
      </c>
      <c r="S56" s="6">
        <v>13</v>
      </c>
      <c r="T56">
        <v>393.1</v>
      </c>
      <c r="U56" s="7">
        <f t="shared" si="10"/>
        <v>2.5517999999999987</v>
      </c>
    </row>
    <row r="57" spans="1:21" ht="15">
      <c r="A57" s="1">
        <v>2013</v>
      </c>
      <c r="B57" s="1">
        <v>1.224</v>
      </c>
      <c r="C57" s="1">
        <v>1.049</v>
      </c>
      <c r="D57" s="1">
        <v>0.535</v>
      </c>
      <c r="E57" s="2">
        <f>C28+(C57-C28)*0.9</f>
        <v>0.9522999999999999</v>
      </c>
      <c r="I57" s="4">
        <f t="shared" si="6"/>
        <v>-0.12763999999999998</v>
      </c>
      <c r="J57" s="4">
        <f t="shared" si="8"/>
        <v>-0.10316048010055437</v>
      </c>
      <c r="K57">
        <f t="shared" si="9"/>
        <v>0.5743599999999998</v>
      </c>
      <c r="L57" s="2">
        <f>C27+(C57-C27)*0.9*3/4.2</f>
        <v>0.6547142857142856</v>
      </c>
      <c r="S57" s="6">
        <v>5</v>
      </c>
      <c r="T57">
        <v>394.6</v>
      </c>
      <c r="U57" s="7">
        <f t="shared" si="10"/>
        <v>2.6217999999999986</v>
      </c>
    </row>
    <row r="58" spans="1:21" ht="15">
      <c r="A58" s="1">
        <v>2014</v>
      </c>
      <c r="B58" s="1">
        <v>1.318</v>
      </c>
      <c r="C58" s="1">
        <v>1.071</v>
      </c>
      <c r="D58" s="1">
        <v>0.68</v>
      </c>
      <c r="E58" s="2">
        <f>C28+(C58-C28)*0.9</f>
        <v>0.9721</v>
      </c>
      <c r="I58" s="4">
        <f t="shared" si="6"/>
        <v>-0.32671999999999995</v>
      </c>
      <c r="J58" s="4">
        <f t="shared" si="8"/>
        <v>-0.30142856069125396</v>
      </c>
      <c r="K58">
        <f t="shared" si="9"/>
        <v>0.3883599999999997</v>
      </c>
      <c r="L58" s="2">
        <f>C27+(C58-C27)*0.9*3/4.2</f>
        <v>0.6688571428571427</v>
      </c>
      <c r="S58" s="6">
        <v>-15</v>
      </c>
      <c r="T58">
        <v>396.2</v>
      </c>
      <c r="U58" s="7">
        <f t="shared" si="10"/>
        <v>2.6917999999999984</v>
      </c>
    </row>
    <row r="59" spans="1:21" ht="15">
      <c r="A59" s="1">
        <v>2015</v>
      </c>
      <c r="B59" s="1">
        <v>1.262</v>
      </c>
      <c r="C59" s="1">
        <v>1</v>
      </c>
      <c r="D59" s="1">
        <v>0.647</v>
      </c>
      <c r="E59" s="2">
        <f>C28+(C59-C28)*0.9</f>
        <v>0.9082</v>
      </c>
      <c r="I59" s="4">
        <f t="shared" si="6"/>
        <v>-0.07579999999999998</v>
      </c>
      <c r="J59" s="4">
        <f t="shared" si="8"/>
        <v>-0.04970362132873363</v>
      </c>
      <c r="K59">
        <f t="shared" si="9"/>
        <v>0.6523599999999996</v>
      </c>
      <c r="L59" s="2">
        <f>C27+(C59-C27)*0.9*3/4.2</f>
        <v>0.6232142857142856</v>
      </c>
      <c r="S59" s="6">
        <v>10</v>
      </c>
      <c r="T59">
        <v>397.8</v>
      </c>
      <c r="U59" s="7">
        <f t="shared" si="10"/>
        <v>2.7617999999999983</v>
      </c>
    </row>
    <row r="60" spans="1:21" ht="15">
      <c r="A60" s="1">
        <v>2016</v>
      </c>
      <c r="B60" s="1">
        <v>1.391</v>
      </c>
      <c r="C60" s="1">
        <v>0.947</v>
      </c>
      <c r="D60" s="1">
        <v>0.453</v>
      </c>
      <c r="E60" s="2">
        <f>C28+(C60-C28)*0.9</f>
        <v>0.8604999999999999</v>
      </c>
      <c r="I60" s="4">
        <f t="shared" si="6"/>
        <v>-0.18488</v>
      </c>
      <c r="J60" s="4">
        <f t="shared" si="8"/>
        <v>-0.1579856059762649</v>
      </c>
      <c r="K60">
        <f t="shared" si="9"/>
        <v>0.5563599999999996</v>
      </c>
      <c r="L60" s="2">
        <f>C27+(C60-C27)*0.9*3/4.2</f>
        <v>0.5891428571428571</v>
      </c>
      <c r="S60" s="6">
        <v>-1</v>
      </c>
      <c r="T60">
        <v>399.4</v>
      </c>
      <c r="U60" s="7">
        <f t="shared" si="10"/>
        <v>2.831799999999998</v>
      </c>
    </row>
    <row r="61" spans="1:21" ht="15">
      <c r="A61" s="1">
        <v>2017</v>
      </c>
      <c r="B61" s="1">
        <v>1.359</v>
      </c>
      <c r="C61" s="1">
        <v>1.059</v>
      </c>
      <c r="D61" s="1">
        <v>0.526</v>
      </c>
      <c r="E61" s="2">
        <f>C28+(C61-C28)*0.9</f>
        <v>0.9612999999999999</v>
      </c>
      <c r="I61" s="4">
        <f t="shared" si="6"/>
        <v>-0.08395999999999998</v>
      </c>
      <c r="J61" s="4">
        <f t="shared" si="8"/>
        <v>-0.05638120574689742</v>
      </c>
      <c r="K61">
        <f t="shared" si="9"/>
        <v>0.6703599999999996</v>
      </c>
      <c r="L61" s="2">
        <f>C27+(C61-C27)*0.9*3/4.2</f>
        <v>0.6611428571428569</v>
      </c>
      <c r="S61" s="6">
        <v>9</v>
      </c>
      <c r="T61">
        <v>400.9</v>
      </c>
      <c r="U61" s="7">
        <f t="shared" si="10"/>
        <v>2.901799999999998</v>
      </c>
    </row>
    <row r="62" spans="1:21" ht="15">
      <c r="A62" s="1">
        <v>2018</v>
      </c>
      <c r="B62" s="1">
        <v>1.306</v>
      </c>
      <c r="C62" s="1">
        <v>1.133</v>
      </c>
      <c r="D62" s="1">
        <v>0.573</v>
      </c>
      <c r="E62" s="2">
        <f>C28+(C62-C28)*0.9</f>
        <v>1.0279</v>
      </c>
      <c r="I62" s="4">
        <f t="shared" si="6"/>
        <v>-0.0030399999999999594</v>
      </c>
      <c r="J62" s="4">
        <f t="shared" si="8"/>
        <v>0.02532355129904973</v>
      </c>
      <c r="K62">
        <f t="shared" si="9"/>
        <v>0.7643599999999996</v>
      </c>
      <c r="L62" s="2">
        <f>C27+(C62-C27)*0.9*3/4.2</f>
        <v>0.7087142857142856</v>
      </c>
      <c r="S62" s="6">
        <v>17</v>
      </c>
      <c r="T62">
        <v>402.5</v>
      </c>
      <c r="U62" s="7">
        <f t="shared" si="10"/>
        <v>2.9717999999999978</v>
      </c>
    </row>
    <row r="63" spans="1:21" ht="15">
      <c r="A63" s="1">
        <v>2019</v>
      </c>
      <c r="B63" s="1">
        <v>1.565</v>
      </c>
      <c r="C63" s="1">
        <v>1.104</v>
      </c>
      <c r="D63" s="1">
        <v>0.606</v>
      </c>
      <c r="E63" s="2">
        <f>C28+(C63-C28)*0.9</f>
        <v>1.0018</v>
      </c>
      <c r="I63" s="4">
        <f t="shared" si="6"/>
        <v>-0.02212</v>
      </c>
      <c r="J63" s="4">
        <f t="shared" si="8"/>
        <v>0.0069156176109334</v>
      </c>
      <c r="K63">
        <f t="shared" si="9"/>
        <v>0.7583599999999996</v>
      </c>
      <c r="L63" s="2">
        <f>C27+(C63-C27)*0.9*3/4.2</f>
        <v>0.6900714285714287</v>
      </c>
      <c r="S63" s="6">
        <v>15</v>
      </c>
      <c r="T63">
        <v>404</v>
      </c>
      <c r="U63" s="7">
        <f t="shared" si="10"/>
        <v>3.0417999999999976</v>
      </c>
    </row>
    <row r="64" ht="15">
      <c r="U64" s="7"/>
    </row>
    <row r="65" ht="15">
      <c r="U65" s="7"/>
    </row>
    <row r="66" ht="15">
      <c r="U66" s="7"/>
    </row>
    <row r="67" ht="15">
      <c r="U67" s="7"/>
    </row>
    <row r="68" ht="15">
      <c r="U68" s="7"/>
    </row>
    <row r="69" ht="15">
      <c r="U69" s="7"/>
    </row>
    <row r="70" ht="15">
      <c r="U70" s="7"/>
    </row>
    <row r="71" ht="15">
      <c r="U71" s="7"/>
    </row>
    <row r="72" ht="15">
      <c r="U72" s="7"/>
    </row>
    <row r="73" ht="15">
      <c r="U73" s="7"/>
    </row>
    <row r="74" ht="15">
      <c r="U74" s="7"/>
    </row>
    <row r="75" ht="15">
      <c r="U75" s="7"/>
    </row>
    <row r="76" ht="15">
      <c r="U76" s="7"/>
    </row>
    <row r="77" ht="15">
      <c r="U77" s="7"/>
    </row>
    <row r="78" ht="15">
      <c r="U78" s="7"/>
    </row>
    <row r="79" ht="15">
      <c r="U79" s="7"/>
    </row>
    <row r="80" ht="15">
      <c r="U80" s="7"/>
    </row>
    <row r="81" ht="15">
      <c r="U81" s="7"/>
    </row>
    <row r="82" ht="15">
      <c r="U82" s="7"/>
    </row>
    <row r="83" ht="15">
      <c r="U83" s="7"/>
    </row>
    <row r="84" ht="15">
      <c r="U84" s="7"/>
    </row>
    <row r="85" ht="15">
      <c r="U85" s="7"/>
    </row>
    <row r="86" ht="15">
      <c r="U86" s="7"/>
    </row>
    <row r="87" ht="15">
      <c r="U87" s="7"/>
    </row>
    <row r="88" ht="15">
      <c r="U88" s="7"/>
    </row>
    <row r="89" ht="15">
      <c r="U89" s="7"/>
    </row>
    <row r="90" ht="15">
      <c r="U90" s="7"/>
    </row>
    <row r="91" ht="15">
      <c r="U91" s="7"/>
    </row>
    <row r="92" ht="15">
      <c r="U92" s="7"/>
    </row>
    <row r="93" ht="15">
      <c r="U93" s="7"/>
    </row>
    <row r="94" ht="15">
      <c r="U94" s="7"/>
    </row>
    <row r="95" ht="15">
      <c r="U95" s="7"/>
    </row>
    <row r="96" ht="15">
      <c r="U96" s="7"/>
    </row>
    <row r="97" ht="15">
      <c r="U97" s="7"/>
    </row>
    <row r="98" ht="15">
      <c r="U98" s="7"/>
    </row>
    <row r="99" ht="15">
      <c r="U99" s="7"/>
    </row>
    <row r="100" ht="15">
      <c r="U100" s="7"/>
    </row>
    <row r="101" ht="15">
      <c r="U101" s="7"/>
    </row>
    <row r="102" ht="15">
      <c r="U102" s="7"/>
    </row>
    <row r="103" ht="15">
      <c r="U103" s="7"/>
    </row>
    <row r="104" ht="15">
      <c r="U104" s="7"/>
    </row>
    <row r="105" ht="15">
      <c r="U105" s="7"/>
    </row>
    <row r="106" ht="15">
      <c r="U106" s="7"/>
    </row>
    <row r="107" ht="15">
      <c r="U107" s="7"/>
    </row>
    <row r="108" ht="15">
      <c r="U108" s="7"/>
    </row>
    <row r="109" ht="15">
      <c r="U109" s="7"/>
    </row>
    <row r="110" ht="15">
      <c r="U110" s="7"/>
    </row>
    <row r="111" ht="15">
      <c r="U111" s="7"/>
    </row>
    <row r="112" ht="15">
      <c r="U112" s="7"/>
    </row>
    <row r="113" ht="15">
      <c r="U113" s="7"/>
    </row>
    <row r="114" ht="15">
      <c r="U114" s="7"/>
    </row>
    <row r="115" ht="15">
      <c r="U115" s="7"/>
    </row>
    <row r="116" ht="15">
      <c r="U116" s="7"/>
    </row>
    <row r="117" ht="15">
      <c r="U117" s="7"/>
    </row>
    <row r="118" ht="15">
      <c r="U118" s="7"/>
    </row>
    <row r="119" ht="15">
      <c r="U119" s="7"/>
    </row>
    <row r="120" ht="15">
      <c r="U120" s="7"/>
    </row>
    <row r="121" ht="15">
      <c r="U121" s="7"/>
    </row>
    <row r="122" ht="15">
      <c r="U122" s="7"/>
    </row>
    <row r="123" ht="15">
      <c r="U123" s="7"/>
    </row>
    <row r="124" ht="15">
      <c r="U124" s="7"/>
    </row>
    <row r="125" ht="15">
      <c r="U125" s="7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 Nuccitelli</cp:lastModifiedBy>
  <dcterms:created xsi:type="dcterms:W3CDTF">2011-04-21T19:29:21Z</dcterms:created>
  <dcterms:modified xsi:type="dcterms:W3CDTF">2011-04-26T18:28:10Z</dcterms:modified>
  <cp:category/>
  <cp:version/>
  <cp:contentType/>
  <cp:contentStatus/>
</cp:coreProperties>
</file>